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Sebastien\Documents\GT\Marketing\Demos\"/>
    </mc:Choice>
  </mc:AlternateContent>
  <xr:revisionPtr revIDLastSave="0" documentId="13_ncr:1_{CEF91690-DD50-4A59-B0F3-C76C43BBA16F}" xr6:coauthVersionLast="45" xr6:coauthVersionMax="45" xr10:uidLastSave="{00000000-0000-0000-0000-000000000000}"/>
  <bookViews>
    <workbookView xWindow="-98" yWindow="-98" windowWidth="24196" windowHeight="13096" xr2:uid="{00000000-000D-0000-FFFF-FFFF00000000}"/>
  </bookViews>
  <sheets>
    <sheet name="RollingForecast" sheetId="1" r:id="rId1"/>
    <sheet name="Questionnaire IAS 39" sheetId="3" r:id="rId2"/>
  </sheets>
  <externalReferences>
    <externalReference r:id="rId3"/>
  </externalReferences>
  <definedNames>
    <definedName name="Cash_In__Operating_activities__Interco__Actual__M">RollingForecast!$K$18</definedName>
    <definedName name="Cash_In__Operating_activities__Interco__Forecast__M">RollingForecast!$L$18</definedName>
    <definedName name="Cash_In__Operating_activities__Interco__Forecast__Mp1">RollingForecast!$N$18</definedName>
    <definedName name="Cash_In__Operating_activities__Interco__Forecast__Mp2">RollingForecast!$O$18</definedName>
    <definedName name="Cash_In__Operating_activities__Interco__Forecast__Mp3">RollingForecast!$P$18</definedName>
    <definedName name="Cash_In__Operating_activities__International__Actual__M">RollingForecast!$K$19</definedName>
    <definedName name="Cash_In__Operating_activities__International__Forecast__M">RollingForecast!$L$19</definedName>
    <definedName name="Cash_In__Operating_activities__International__Forecast__Mp1">RollingForecast!$N$19</definedName>
    <definedName name="Cash_In__Operating_activities__International__Forecast__Mp2">RollingForecast!$O$19</definedName>
    <definedName name="Cash_In__Operating_activities__International__Forecast__Mp3">RollingForecast!$P$19</definedName>
    <definedName name="Cash_In__Operating_activities__IT_desposit__Actual__M">RollingForecast!$K$20</definedName>
    <definedName name="Cash_In__Operating_activities__IT_desposit__Forecast__M">RollingForecast!$L$20</definedName>
    <definedName name="Cash_In__Operating_activities__IT_desposit__Forecast__Mp1">RollingForecast!$N$20</definedName>
    <definedName name="Cash_In__Operating_activities__IT_desposit__Forecast__Mp2">RollingForecast!$O$20</definedName>
    <definedName name="Cash_In__Operating_activities__IT_desposit__Forecast__Mp3">RollingForecast!$P$20</definedName>
    <definedName name="Cash_In__Operating_activities__National__Actual__M">RollingForecast!$K$17</definedName>
    <definedName name="Cash_In__Operating_activities__National__Forecast__M">RollingForecast!$L$17</definedName>
    <definedName name="Cash_In__Operating_activities__National__Forecast__Mp1">RollingForecast!$N$17</definedName>
    <definedName name="Cash_In__Operating_activities__National__Forecast__Mp2">RollingForecast!$O$17</definedName>
    <definedName name="Cash_In__Operating_activities__National__Forecast__Mp3">RollingForecast!$P$17</definedName>
    <definedName name="Cash_In__Operating_activities__Non_Reccuring_Items__Actual__M">RollingForecast!$K$21</definedName>
    <definedName name="Cash_In__Operating_activities__Non_Reccuring_Items__Forecast__M">RollingForecast!$L$21</definedName>
    <definedName name="Cash_In__Operating_activities__Non_Reccuring_Items__Forecast__Mp1">RollingForecast!$N$21</definedName>
    <definedName name="Cash_In__Operating_activities__Non_Reccuring_Items__Forecast__Mp2">RollingForecast!$O$21</definedName>
    <definedName name="Cash_In__Operating_activities__Non_Reccuring_Items__Forecast__Mp3">RollingForecast!$P$21</definedName>
    <definedName name="Cash_Out__Non_recurring_items__Exceptionnel__Actual__M">RollingForecast!$K$29</definedName>
    <definedName name="Cash_Out__Non_recurring_items__Exceptionnel__Forecast__M">RollingForecast!$L$29</definedName>
    <definedName name="Cash_Out__Non_recurring_items__Exceptionnel__Forecast__Mp1">RollingForecast!$N$29</definedName>
    <definedName name="Cash_Out__Non_recurring_items__Exceptionnel__Forecast__Mp2">RollingForecast!$O$29</definedName>
    <definedName name="Cash_Out__Non_recurring_items__Exceptionnel__Forecast__Mp3">RollingForecast!$P$29</definedName>
    <definedName name="Cash_Out__Operating_activities__Interco__Actual__M">RollingForecast!$K$24</definedName>
    <definedName name="Cash_Out__Operating_activities__Interco__Forecast__M">RollingForecast!$L$24</definedName>
    <definedName name="Cash_Out__Operating_activities__Interco__Forecast__Mp1">RollingForecast!$N$24</definedName>
    <definedName name="Cash_Out__Operating_activities__Interco__Forecast__Mp2">RollingForecast!$O$24</definedName>
    <definedName name="Cash_Out__Operating_activities__Interco__Forecast__Mp3">RollingForecast!$P$24</definedName>
    <definedName name="Cash_Out__Operating_activities__IT_Financing__Actual__M">RollingForecast!$K$28</definedName>
    <definedName name="Cash_Out__Operating_activities__IT_Financing__Forecast__M">RollingForecast!$L$28</definedName>
    <definedName name="Cash_Out__Operating_activities__IT_Financing__Forecast__Mp1">RollingForecast!$N$28</definedName>
    <definedName name="Cash_Out__Operating_activities__IT_Financing__Forecast__Mp2">RollingForecast!$O$28</definedName>
    <definedName name="Cash_Out__Operating_activities__IT_Financing__Forecast__Mp3">RollingForecast!$P$28</definedName>
    <definedName name="Cash_Out__Operating_activities__Purchases__Actual__M">RollingForecast!$K$23</definedName>
    <definedName name="Cash_Out__Operating_activities__Purchases__Forecast__M">RollingForecast!$L$23</definedName>
    <definedName name="Cash_Out__Operating_activities__Purchases__Forecast__Mp1">RollingForecast!$N$23</definedName>
    <definedName name="Cash_Out__Operating_activities__Purchases__Forecast__Mp2">RollingForecast!$O$23</definedName>
    <definedName name="Cash_Out__Operating_activities__Purchases__Forecast__Mp3">RollingForecast!$P$23</definedName>
    <definedName name="Cash_Out__Operating_activities__Tax__Actual__M">RollingForecast!$K$26</definedName>
    <definedName name="Cash_Out__Operating_activities__Tax__Forecast__M">RollingForecast!$L$26</definedName>
    <definedName name="Cash_Out__Operating_activities__Tax__Forecast__Mp1">RollingForecast!$N$26</definedName>
    <definedName name="Cash_Out__Operating_activities__Tax__Forecast__Mp2">RollingForecast!$O$26</definedName>
    <definedName name="Cash_Out__Operating_activities__Tax__Forecast__Mp3">RollingForecast!$P$26</definedName>
    <definedName name="Cash_Out__Operating_activities__VAT__Actual__M">RollingForecast!$K$27</definedName>
    <definedName name="Cash_Out__Operating_activities__VAT__Forecast__M">RollingForecast!$L$27</definedName>
    <definedName name="Cash_Out__Operating_activities__VAT__Forecast__Mp1">RollingForecast!$N$27</definedName>
    <definedName name="Cash_Out__Operating_activities__VAT__Forecast__Mp2">RollingForecast!$O$27</definedName>
    <definedName name="Cash_Out__Operating_activities__VAT__Forecast__Mp3">RollingForecast!$P$27</definedName>
    <definedName name="Cash_Out__Operating_activities__Wages__Actual__M">RollingForecast!$K$25</definedName>
    <definedName name="Cash_Out__Operating_activities__Wages__Forecast__M">RollingForecast!$L$25</definedName>
    <definedName name="Cash_Out__Operating_activities__Wages__Forecast__Mp1">RollingForecast!$N$25</definedName>
    <definedName name="Cash_Out__Operating_activities__Wages__Forecast__Mp2">RollingForecast!$O$25</definedName>
    <definedName name="Cash_Out__Operating_activities__Wages__Forecast__Mp3">RollingForecast!$P$25</definedName>
    <definedName name="Changes__Financing_Activities__Cash_flow_from_swaps__Actual__M">RollingForecast!$K$35</definedName>
    <definedName name="Changes__Financing_Activities__Cash_flow_from_swaps__Forecast__M">RollingForecast!$L$35</definedName>
    <definedName name="Changes__Financing_Activities__Cash_flow_from_swaps__Forecast__Mp1">RollingForecast!$N$35</definedName>
    <definedName name="Changes__Financing_Activities__Cash_flow_from_swaps__Forecast__Mp2">RollingForecast!$O$35</definedName>
    <definedName name="Changes__Financing_Activities__Cash_flow_from_swaps__Forecast__Mp3">RollingForecast!$P$35</definedName>
    <definedName name="Changes__Financing_Activities__Long_term_credit_lines__Actual__M">RollingForecast!$K$32</definedName>
    <definedName name="Changes__Financing_Activities__Long_term_credit_lines__Forecast__M">RollingForecast!$L$32</definedName>
    <definedName name="Changes__Financing_Activities__Long_term_credit_lines__Forecast__Mp1">RollingForecast!$N$32</definedName>
    <definedName name="Changes__Financing_Activities__Long_term_credit_lines__Forecast__Mp2">RollingForecast!$O$32</definedName>
    <definedName name="Changes__Financing_Activities__Long_term_credit_lines__Forecast__Mp3">RollingForecast!$P$32</definedName>
    <definedName name="Changes__Financing_Activities__Short_term_credit_lines__Actual__M">RollingForecast!$K$34</definedName>
    <definedName name="Changes__Financing_Activities__Short_term_credit_lines__Forecast__M">RollingForecast!$L$34</definedName>
    <definedName name="Changes__Financing_Activities__Short_term_credit_lines__Forecast__Mp1">RollingForecast!$N$34</definedName>
    <definedName name="Changes__Financing_Activities__Short_term_credit_lines__Forecast__Mp2">RollingForecast!$O$34</definedName>
    <definedName name="Changes__Financing_Activities__Short_term_credit_lines__Forecast__Mp3">RollingForecast!$P$34</definedName>
    <definedName name="Changes__Financing_Activities__SICAV_other_financial_assets__Actual__M">RollingForecast!$K$36</definedName>
    <definedName name="Changes__Financing_Activities__SICAV_other_financial_assets__Forecast__M">RollingForecast!$L$36</definedName>
    <definedName name="Changes__Financing_Activities__SICAV_other_financial_assets__Forecast__Mp1">RollingForecast!$N$36</definedName>
    <definedName name="Changes__Financing_Activities__SICAV_other_financial_assets__Forecast__Mp2">RollingForecast!$O$36</definedName>
    <definedName name="Changes__Financing_Activities__SICAV_other_financial_assets__Forecast__Mp3">RollingForecast!$P$36</definedName>
    <definedName name="Changes__Financing_Activities__Treasury_notes__Actual__M">RollingForecast!$K$33</definedName>
    <definedName name="Changes__Financing_Activities__Treasury_notes__Forecast__M">RollingForecast!$L$33</definedName>
    <definedName name="Changes__Financing_Activities__Treasury_notes__Forecast__Mp1">RollingForecast!$N$33</definedName>
    <definedName name="Changes__Financing_Activities__Treasury_notes__Forecast__Mp2">RollingForecast!$O$33</definedName>
    <definedName name="Changes__Financing_Activities__Treasury_notes__Forecast__Mp3">RollingForecast!$P$33</definedName>
    <definedName name="Currencies">RollingForecast!$S$34:$S$37</definedName>
    <definedName name="Date_Arrete" localSheetId="0">RollingForecast!$D$8</definedName>
    <definedName name="Derives.FOOTER">'Questionnaire IAS 39'!$B$19</definedName>
    <definedName name="Derives?Banque">'Questionnaire IAS 39'!$F$11</definedName>
    <definedName name="Derives?CFH_HP">'Questionnaire IAS 39'!$P$11</definedName>
    <definedName name="Derives?Comptabilise">'Questionnaire IAS 39'!$M$11</definedName>
    <definedName name="Derives?Contractant">'Questionnaire IAS 39'!$C$11</definedName>
    <definedName name="Derives?Contrepartie">'Questionnaire IAS 39'!$R$11</definedName>
    <definedName name="Derives?Description">'Questionnaire IAS 39'!$L$11</definedName>
    <definedName name="Derives?Devise">'Questionnaire IAS 39'!$I$11</definedName>
    <definedName name="Derives?FVH_Montant">'Questionnaire IAS 39'!$O$11</definedName>
    <definedName name="Derives?FVH_REF">'Questionnaire IAS 39'!$N$11</definedName>
    <definedName name="Derives?Interco">'Questionnaire IAS 39'!$Q$11</definedName>
    <definedName name="Derives?Maturite">'Questionnaire IAS 39'!$E$11</definedName>
    <definedName name="Derives?Montant">'Questionnaire IAS 39'!$H$11</definedName>
    <definedName name="Derives?N_Derive">'Questionnaire IAS 39'!$B$11</definedName>
    <definedName name="Derives?Transaction">'Questionnaire IAS 39'!$D$11</definedName>
    <definedName name="Derives?Type">'Questionnaire IAS 39'!$G$11</definedName>
    <definedName name="Entities" localSheetId="1">'Questionnaire IAS 39'!$W$2:$W$4</definedName>
    <definedName name="Rates" localSheetId="1">[1]RollingForecast!$S$33:$T$37</definedName>
    <definedName name="Rates">RollingForecast!$S$33:$T$37</definedName>
    <definedName name="RateVsDollar" localSheetId="1">VLOOKUP([1]RollingForecast!$D$9,[1]RollingForecast!$S$34:$T$37,2,FALSE)</definedName>
    <definedName name="RateVsDollar">VLOOKUP(RollingForecast!$D$9,RollingForecast!$S$34:$T$37,2,FALSE)</definedName>
    <definedName name="Subsidiaries.FOOTER" localSheetId="1">'Questionnaire IAS 39'!$W$4</definedName>
    <definedName name="Subsidiaries.FOOTER">#REF!</definedName>
    <definedName name="ZONE_COMPOSANTS" localSheetId="0">RollingForecast!$H$17:$I$21,RollingForecast!$H$23:$I$29,RollingForecast!$H$32:$I$36,RollingForecast!$K$17:$L$21,RollingForecast!$K$23:$L$29,RollingForecast!$K$32:$L$36,RollingForecast!$N$17:$P$21,RollingForecast!$N$23:$P$29,RollingForecast!$N$32:$P$36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3" l="1"/>
  <c r="C17" i="3"/>
  <c r="C16" i="3"/>
  <c r="C15" i="3"/>
  <c r="C14" i="3"/>
  <c r="C13" i="3"/>
  <c r="C12" i="3"/>
  <c r="C11" i="3"/>
  <c r="F18" i="3"/>
  <c r="F17" i="3"/>
  <c r="F16" i="3"/>
  <c r="F15" i="3"/>
  <c r="F14" i="3"/>
  <c r="F13" i="3"/>
  <c r="F12" i="3"/>
  <c r="F11" i="3"/>
  <c r="G13" i="3"/>
  <c r="K26" i="1" l="1"/>
  <c r="K34" i="1"/>
  <c r="K19" i="1" l="1"/>
  <c r="K20" i="1"/>
  <c r="I12" i="3" l="1"/>
  <c r="I13" i="3"/>
  <c r="I14" i="3"/>
  <c r="I15" i="3"/>
  <c r="I16" i="3"/>
  <c r="I17" i="3"/>
  <c r="I18" i="3"/>
  <c r="I11" i="3"/>
  <c r="Q18" i="3" l="1"/>
  <c r="R18" i="3" s="1"/>
  <c r="M18" i="3"/>
  <c r="H18" i="3"/>
  <c r="G18" i="3"/>
  <c r="D18" i="3"/>
  <c r="E18" i="3" s="1"/>
  <c r="B18" i="3"/>
  <c r="Q17" i="3"/>
  <c r="R17" i="3" s="1"/>
  <c r="M17" i="3"/>
  <c r="H17" i="3"/>
  <c r="G17" i="3"/>
  <c r="D17" i="3"/>
  <c r="E17" i="3" s="1"/>
  <c r="B17" i="3"/>
  <c r="Q16" i="3"/>
  <c r="R16" i="3" s="1"/>
  <c r="M16" i="3"/>
  <c r="H16" i="3"/>
  <c r="G16" i="3"/>
  <c r="D16" i="3"/>
  <c r="E16" i="3" s="1"/>
  <c r="B16" i="3"/>
  <c r="Q15" i="3"/>
  <c r="R15" i="3" s="1"/>
  <c r="M15" i="3"/>
  <c r="P15" i="3" s="1"/>
  <c r="H15" i="3"/>
  <c r="G15" i="3"/>
  <c r="D15" i="3"/>
  <c r="E15" i="3" s="1"/>
  <c r="B15" i="3"/>
  <c r="Q14" i="3"/>
  <c r="R14" i="3" s="1"/>
  <c r="M14" i="3"/>
  <c r="H14" i="3"/>
  <c r="G14" i="3"/>
  <c r="D14" i="3"/>
  <c r="E14" i="3" s="1"/>
  <c r="B14" i="3"/>
  <c r="Q13" i="3"/>
  <c r="R13" i="3" s="1"/>
  <c r="M13" i="3"/>
  <c r="P13" i="3" s="1"/>
  <c r="H13" i="3"/>
  <c r="D13" i="3"/>
  <c r="E13" i="3" s="1"/>
  <c r="B13" i="3"/>
  <c r="Q12" i="3"/>
  <c r="R12" i="3" s="1"/>
  <c r="M12" i="3"/>
  <c r="P12" i="3" s="1"/>
  <c r="H12" i="3"/>
  <c r="G12" i="3"/>
  <c r="D12" i="3"/>
  <c r="E12" i="3" s="1"/>
  <c r="B12" i="3"/>
  <c r="Q11" i="3"/>
  <c r="R11" i="3" s="1"/>
  <c r="M11" i="3"/>
  <c r="P11" i="3" s="1"/>
  <c r="H11" i="3"/>
  <c r="G11" i="3"/>
  <c r="D11" i="3"/>
  <c r="E11" i="3" s="1"/>
  <c r="B11" i="3"/>
  <c r="M9" i="3"/>
  <c r="J11" i="3" l="1"/>
  <c r="N15" i="3"/>
  <c r="N14" i="3"/>
  <c r="J16" i="3"/>
  <c r="J17" i="3"/>
  <c r="N16" i="3"/>
  <c r="P16" i="3"/>
  <c r="O16" i="3"/>
  <c r="O11" i="3"/>
  <c r="J12" i="3"/>
  <c r="J14" i="3"/>
  <c r="P18" i="3"/>
  <c r="N18" i="3"/>
  <c r="J13" i="3"/>
  <c r="P17" i="3"/>
  <c r="O17" i="3"/>
  <c r="N17" i="3"/>
  <c r="N12" i="3"/>
  <c r="N11" i="3"/>
  <c r="O12" i="3"/>
  <c r="P14" i="3"/>
  <c r="O14" i="3"/>
  <c r="O13" i="3"/>
  <c r="N13" i="3"/>
  <c r="J15" i="3"/>
  <c r="O15" i="3"/>
  <c r="J18" i="3"/>
  <c r="O18" i="3"/>
  <c r="K29" i="1"/>
  <c r="M29" i="1" s="1"/>
  <c r="K28" i="1"/>
  <c r="M28" i="1" s="1"/>
  <c r="K27" i="1"/>
  <c r="M27" i="1" s="1"/>
  <c r="M26" i="1"/>
  <c r="K25" i="1"/>
  <c r="M25" i="1" s="1"/>
  <c r="K24" i="1"/>
  <c r="M24" i="1" s="1"/>
  <c r="P29" i="1"/>
  <c r="O29" i="1"/>
  <c r="N29" i="1"/>
  <c r="P28" i="1"/>
  <c r="O28" i="1"/>
  <c r="N28" i="1"/>
  <c r="P27" i="1"/>
  <c r="O27" i="1"/>
  <c r="N27" i="1"/>
  <c r="P26" i="1"/>
  <c r="O26" i="1"/>
  <c r="N26" i="1"/>
  <c r="P25" i="1"/>
  <c r="O25" i="1"/>
  <c r="N25" i="1"/>
  <c r="P24" i="1"/>
  <c r="O24" i="1"/>
  <c r="N24" i="1"/>
  <c r="P23" i="1"/>
  <c r="O23" i="1"/>
  <c r="N23" i="1"/>
  <c r="K23" i="1"/>
  <c r="M23" i="1" s="1"/>
  <c r="K36" i="1"/>
  <c r="M36" i="1" s="1"/>
  <c r="K35" i="1"/>
  <c r="M35" i="1" s="1"/>
  <c r="M34" i="1"/>
  <c r="K33" i="1"/>
  <c r="M33" i="1" s="1"/>
  <c r="K32" i="1"/>
  <c r="M32" i="1" s="1"/>
  <c r="P32" i="1"/>
  <c r="O32" i="1"/>
  <c r="N32" i="1"/>
  <c r="P36" i="1"/>
  <c r="O36" i="1"/>
  <c r="N36" i="1"/>
  <c r="P35" i="1"/>
  <c r="O35" i="1"/>
  <c r="N35" i="1"/>
  <c r="P34" i="1"/>
  <c r="O34" i="1"/>
  <c r="N34" i="1"/>
  <c r="P33" i="1"/>
  <c r="O33" i="1"/>
  <c r="N33" i="1"/>
  <c r="K21" i="1"/>
  <c r="M21" i="1" s="1"/>
  <c r="M20" i="1"/>
  <c r="M19" i="1"/>
  <c r="K18" i="1"/>
  <c r="M18" i="1" s="1"/>
  <c r="P21" i="1"/>
  <c r="O21" i="1"/>
  <c r="N21" i="1"/>
  <c r="P20" i="1"/>
  <c r="O20" i="1"/>
  <c r="N20" i="1"/>
  <c r="P19" i="1"/>
  <c r="O19" i="1"/>
  <c r="N19" i="1"/>
  <c r="P18" i="1"/>
  <c r="O18" i="1"/>
  <c r="N18" i="1"/>
  <c r="P17" i="1"/>
  <c r="O17" i="1"/>
  <c r="N17" i="1"/>
  <c r="K17" i="1"/>
  <c r="C37" i="1"/>
  <c r="J36" i="1"/>
  <c r="J35" i="1"/>
  <c r="J34" i="1"/>
  <c r="J33" i="1"/>
  <c r="J32" i="1"/>
  <c r="L30" i="1"/>
  <c r="I30" i="1"/>
  <c r="U14" i="1" s="1"/>
  <c r="H30" i="1"/>
  <c r="U11" i="1" s="1"/>
  <c r="J29" i="1"/>
  <c r="J28" i="1"/>
  <c r="J27" i="1"/>
  <c r="J26" i="1"/>
  <c r="J25" i="1"/>
  <c r="J24" i="1"/>
  <c r="J23" i="1"/>
  <c r="L22" i="1"/>
  <c r="V13" i="1" s="1"/>
  <c r="I22" i="1"/>
  <c r="H22" i="1"/>
  <c r="J21" i="1"/>
  <c r="J20" i="1"/>
  <c r="J19" i="1"/>
  <c r="J18" i="1"/>
  <c r="J17" i="1"/>
  <c r="M16" i="1"/>
  <c r="J16" i="1"/>
  <c r="U9" i="1"/>
  <c r="H31" i="1" l="1"/>
  <c r="H37" i="1" s="1"/>
  <c r="H39" i="1" s="1"/>
  <c r="V2" i="3"/>
  <c r="I31" i="1"/>
  <c r="J31" i="1" s="1"/>
  <c r="U13" i="1"/>
  <c r="U15" i="1" s="1"/>
  <c r="J22" i="1"/>
  <c r="L31" i="1"/>
  <c r="L37" i="1" s="1"/>
  <c r="J30" i="1"/>
  <c r="N30" i="1"/>
  <c r="W14" i="1" s="1"/>
  <c r="P30" i="1"/>
  <c r="Y14" i="1" s="1"/>
  <c r="O30" i="1"/>
  <c r="X14" i="1" s="1"/>
  <c r="K30" i="1"/>
  <c r="V11" i="1" s="1"/>
  <c r="N22" i="1"/>
  <c r="W13" i="1" s="1"/>
  <c r="P22" i="1"/>
  <c r="Y13" i="1" s="1"/>
  <c r="K22" i="1"/>
  <c r="M22" i="1" s="1"/>
  <c r="O22" i="1"/>
  <c r="X13" i="1" s="1"/>
  <c r="M17" i="1"/>
  <c r="V14" i="1"/>
  <c r="V15" i="1" s="1"/>
  <c r="I37" i="1" l="1"/>
  <c r="W15" i="1"/>
  <c r="Y15" i="1"/>
  <c r="X15" i="1"/>
  <c r="E11" i="1"/>
  <c r="K31" i="1"/>
  <c r="K37" i="1" s="1"/>
  <c r="K39" i="1" s="1"/>
  <c r="M30" i="1"/>
  <c r="V9" i="1"/>
  <c r="Y12" i="1" s="1"/>
  <c r="L39" i="1"/>
  <c r="N16" i="1"/>
  <c r="N31" i="1" s="1"/>
  <c r="N37" i="1" s="1"/>
  <c r="I39" i="1"/>
  <c r="J37" i="1"/>
  <c r="J39" i="1" s="1"/>
  <c r="X12" i="1" l="1"/>
  <c r="U12" i="1"/>
  <c r="M37" i="1"/>
  <c r="M39" i="1" s="1"/>
  <c r="M31" i="1"/>
  <c r="V12" i="1"/>
  <c r="W12" i="1" s="1"/>
  <c r="O16" i="1"/>
  <c r="O31" i="1" s="1"/>
  <c r="O37" i="1" s="1"/>
  <c r="N39" i="1"/>
  <c r="P16" i="1" l="1"/>
  <c r="P31" i="1" s="1"/>
  <c r="P37" i="1" s="1"/>
  <c r="P39" i="1" s="1"/>
  <c r="O3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GT</author>
  </authors>
  <commentList>
    <comment ref="J16" authorId="0" shapeId="0" xr:uid="{00000000-0006-0000-0000-000001000000}">
      <text>
        <r>
          <rPr>
            <b/>
            <sz val="9"/>
            <color rgb="FF000000"/>
            <rFont val="Tahoma"/>
          </rPr>
          <t>Sébastien Pancher:</t>
        </r>
        <r>
          <rPr>
            <sz val="9"/>
            <color rgb="FF000000"/>
            <rFont val="Tahoma"/>
            <charset val="1"/>
          </rPr>
          <t xml:space="preserve">
Initial Balance, do not fill</t>
        </r>
        <r>
          <rPr>
            <sz val="8"/>
            <color rgb="FF080000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<sst xmlns="http://schemas.openxmlformats.org/spreadsheetml/2006/main" count="183" uniqueCount="116">
  <si>
    <t>Balance before financing activities</t>
  </si>
  <si>
    <t>SGD</t>
  </si>
  <si>
    <t>Cash_Out</t>
  </si>
  <si>
    <t>Operating_activities</t>
  </si>
  <si>
    <t>Wages</t>
  </si>
  <si>
    <t>D003</t>
  </si>
  <si>
    <t>Cash_In</t>
  </si>
  <si>
    <t>International</t>
  </si>
  <si>
    <t>E003</t>
  </si>
  <si>
    <t>Subsidiary</t>
  </si>
  <si>
    <t>GT Germany</t>
  </si>
  <si>
    <t>Réel</t>
  </si>
  <si>
    <t>Forecast</t>
  </si>
  <si>
    <t>Prévision</t>
  </si>
  <si>
    <t>In</t>
  </si>
  <si>
    <t>Changes</t>
  </si>
  <si>
    <t>Financing_Activities</t>
  </si>
  <si>
    <t>Long_term_credit_lines</t>
  </si>
  <si>
    <t>V001</t>
  </si>
  <si>
    <t>Tax</t>
  </si>
  <si>
    <t>D004</t>
  </si>
  <si>
    <t>IT_desposit</t>
  </si>
  <si>
    <t>E004</t>
  </si>
  <si>
    <t>Closing date</t>
  </si>
  <si>
    <t>M_1</t>
  </si>
  <si>
    <t>Out</t>
  </si>
  <si>
    <t>M</t>
  </si>
  <si>
    <t>Mp1</t>
  </si>
  <si>
    <t>Mp2</t>
  </si>
  <si>
    <t>Mp3</t>
  </si>
  <si>
    <t>Indicator</t>
  </si>
  <si>
    <t>M-1</t>
  </si>
  <si>
    <t>M+1</t>
  </si>
  <si>
    <t>M+2</t>
  </si>
  <si>
    <t>M+3</t>
  </si>
  <si>
    <t>Final Balance $</t>
  </si>
  <si>
    <t>Treasury_notes</t>
  </si>
  <si>
    <t>V002</t>
  </si>
  <si>
    <t>VAT</t>
  </si>
  <si>
    <t>D005</t>
  </si>
  <si>
    <t>Devise</t>
  </si>
  <si>
    <t>Cours</t>
  </si>
  <si>
    <t>Displayed rates are issued at campaign launch. While performing consolidations, rates are updated accordingly.</t>
  </si>
  <si>
    <t>Non_Reccuring_Items</t>
  </si>
  <si>
    <t>E005</t>
  </si>
  <si>
    <t>Currency</t>
  </si>
  <si>
    <t>EUR</t>
  </si>
  <si>
    <t>Le total des décaissements ne peut pas être supérieur au total des encaissements</t>
  </si>
  <si>
    <t>Actual</t>
  </si>
  <si>
    <t>Balance</t>
  </si>
  <si>
    <t>CASH FORECAST</t>
  </si>
  <si>
    <t>Short_term_credit_lines</t>
  </si>
  <si>
    <t>V003</t>
  </si>
  <si>
    <t>IT_Financing</t>
  </si>
  <si>
    <t>D006</t>
  </si>
  <si>
    <t>USD</t>
  </si>
  <si>
    <t>Total Cash In</t>
  </si>
  <si>
    <t>Initial Balance</t>
  </si>
  <si>
    <t>Cash_flow_from_swaps</t>
  </si>
  <si>
    <t>V004</t>
  </si>
  <si>
    <t>Non_recurring_items</t>
  </si>
  <si>
    <t>Exceptionnel</t>
  </si>
  <si>
    <t>Purchases</t>
  </si>
  <si>
    <t>D001</t>
  </si>
  <si>
    <t>National</t>
  </si>
  <si>
    <t>E001</t>
  </si>
  <si>
    <t>Δ</t>
  </si>
  <si>
    <t>SICAV_other_financial_assets</t>
  </si>
  <si>
    <t>V005</t>
  </si>
  <si>
    <t>Total Cash Out</t>
  </si>
  <si>
    <t>GBP</t>
  </si>
  <si>
    <t>Interco</t>
  </si>
  <si>
    <t>D002</t>
  </si>
  <si>
    <t>E002</t>
  </si>
  <si>
    <t>Amount</t>
  </si>
  <si>
    <t xml:space="preserve"> Is the underlying risk a "highly probable cash flow" ?</t>
  </si>
  <si>
    <t>Hedge an interco transaction ?</t>
  </si>
  <si>
    <t>If yes, name of counterparty</t>
  </si>
  <si>
    <t>Natixis Private Equity</t>
  </si>
  <si>
    <t>Entites</t>
  </si>
  <si>
    <t>Deutsche Bank</t>
  </si>
  <si>
    <t>CGML</t>
  </si>
  <si>
    <t>(1) For those contracts that you have rolled-over, please indicate here the initital transaction date. If you are not able to provide this initial date, please provide the date of the roll-over.</t>
  </si>
  <si>
    <t>Banque Misr</t>
  </si>
  <si>
    <t xml:space="preserve">IFRS. IAS 39. FINANCIAL DERIVATIVES QUESTIONNAIRE.
</t>
  </si>
  <si>
    <t>is accounted for : 
Fair Value Hedge (2)</t>
  </si>
  <si>
    <t>is not accounted for :
Cash Flow Hedge</t>
  </si>
  <si>
    <t>Merrill Lynch CM</t>
  </si>
  <si>
    <t>DC Advisory Partners</t>
  </si>
  <si>
    <t>If the underlying transaction…</t>
  </si>
  <si>
    <t>Interco Transaction</t>
  </si>
  <si>
    <t>Mega ICB</t>
  </si>
  <si>
    <t>Commerzbank CAS</t>
  </si>
  <si>
    <t>(2) FVH : please account for the hedged items using the hedged Fx rate</t>
  </si>
  <si>
    <t>BNPPARIBAS FUND SERVICES</t>
  </si>
  <si>
    <t>(Please add lines as needed)</t>
  </si>
  <si>
    <t>Total amount</t>
  </si>
  <si>
    <t>Entities</t>
  </si>
  <si>
    <t>Banks</t>
  </si>
  <si>
    <t>Derivative #</t>
  </si>
  <si>
    <t>Name of contracting entity</t>
  </si>
  <si>
    <t>Transaction Date (1)</t>
  </si>
  <si>
    <t>Maturity Date</t>
  </si>
  <si>
    <t>Bank</t>
  </si>
  <si>
    <t>Transaction
 (Buy / Sale)</t>
  </si>
  <si>
    <t>Amount $</t>
  </si>
  <si>
    <t>Literal description</t>
  </si>
  <si>
    <t>Reference of the account</t>
  </si>
  <si>
    <t>Aareal Bank AG</t>
  </si>
  <si>
    <t>Sale</t>
  </si>
  <si>
    <t>Buy</t>
  </si>
  <si>
    <t>Boralex</t>
  </si>
  <si>
    <t>Entity</t>
  </si>
  <si>
    <t>Headquarters</t>
  </si>
  <si>
    <t>United Kingdom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</si>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</sst>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4" x14ac:knownFonts="1">
    <font>
      <sz val="11"/>
      <color rgb="FF000000"/>
      <name val="Calibri"/>
    </font>
    <font>
      <sz val="8"/>
      <color rgb="FF000000"/>
      <name val="Arial"/>
    </font>
    <font>
      <sz val="8"/>
      <color rgb="FFFFFFFF"/>
      <name val="Arial"/>
    </font>
    <font>
      <b/>
      <i/>
      <sz val="8"/>
      <color rgb="FF808080"/>
      <name val="Arial"/>
    </font>
    <font>
      <sz val="8"/>
      <color rgb="FF3F3F3F"/>
      <name val="Arial"/>
    </font>
    <font>
      <sz val="8"/>
      <color rgb="FF632523"/>
      <name val="Arial"/>
    </font>
    <font>
      <sz val="8"/>
      <color rgb="FF3F3F76"/>
      <name val="Arial"/>
    </font>
    <font>
      <b/>
      <sz val="8"/>
      <color rgb="FF000080"/>
      <name val="Arial"/>
    </font>
    <font>
      <b/>
      <sz val="18"/>
      <color rgb="FF1F497D"/>
      <name val="Calibri"/>
    </font>
    <font>
      <b/>
      <sz val="22"/>
      <color rgb="FF1F497D"/>
      <name val="Calibri"/>
    </font>
    <font>
      <b/>
      <i/>
      <sz val="8"/>
      <color rgb="FF000000"/>
      <name val="Arial"/>
    </font>
    <font>
      <b/>
      <sz val="8"/>
      <color rgb="FF984807"/>
      <name val="Arial"/>
    </font>
    <font>
      <b/>
      <sz val="13"/>
      <color rgb="FF1F497D"/>
      <name val="Arial"/>
    </font>
    <font>
      <b/>
      <sz val="8"/>
      <color rgb="FF000000"/>
      <name val="Arial"/>
    </font>
    <font>
      <b/>
      <sz val="8"/>
      <color rgb="FFFFFFFF"/>
      <name val="Arial"/>
    </font>
    <font>
      <i/>
      <sz val="8"/>
      <color rgb="FF000000"/>
      <name val="Arial"/>
    </font>
    <font>
      <b/>
      <sz val="8"/>
      <color rgb="FF7F7F7F"/>
      <name val="Arial"/>
    </font>
    <font>
      <i/>
      <sz val="9"/>
      <color rgb="FF595959"/>
      <name val="Calibri"/>
    </font>
    <font>
      <b/>
      <sz val="8"/>
      <color rgb="FFFFFFFF"/>
      <name val="Calibri"/>
    </font>
    <font>
      <sz val="6"/>
      <color rgb="FFFFFFFF"/>
      <name val="Calibri"/>
    </font>
    <font>
      <b/>
      <sz val="8"/>
      <color rgb="FF3F3F3F"/>
      <name val="Calibri"/>
    </font>
    <font>
      <sz val="8"/>
      <color rgb="FF7F7F7F"/>
      <name val="Arial"/>
    </font>
    <font>
      <sz val="8"/>
      <color rgb="FF000000"/>
      <name val="Calibri"/>
    </font>
    <font>
      <b/>
      <sz val="9"/>
      <color rgb="FF000000"/>
      <name val="Tahoma"/>
    </font>
    <font>
      <sz val="9"/>
      <color rgb="FF000000"/>
      <name val="Tahoma"/>
      <charset val="1"/>
    </font>
    <font>
      <sz val="8"/>
      <color rgb="FF080000"/>
      <name val="Tahoma"/>
    </font>
    <font>
      <sz val="8"/>
      <color rgb="FF000000"/>
      <name val="Calibri"/>
      <family val="2"/>
    </font>
    <font>
      <sz val="12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24"/>
      <color rgb="FF1F497D"/>
      <name val="Calibri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10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b/>
      <sz val="8"/>
      <color rgb="FF000080"/>
      <name val="Arial"/>
      <family val="2"/>
    </font>
    <font>
      <b/>
      <sz val="8"/>
      <color rgb="FFFF0000"/>
      <name val="Calibri"/>
      <family val="2"/>
    </font>
    <font>
      <b/>
      <sz val="8"/>
      <color rgb="FF000000"/>
      <name val="Calibri"/>
      <family val="2"/>
    </font>
    <font>
      <sz val="12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darkDown">
        <fgColor rgb="FFBFBFBF"/>
        <bgColor rgb="FFC0C0C0"/>
      </patternFill>
    </fill>
    <fill>
      <patternFill patternType="darkUp">
        <fgColor rgb="FFC3D69B"/>
        <bgColor rgb="FF95B3D7"/>
      </patternFill>
    </fill>
    <fill>
      <patternFill patternType="solid">
        <fgColor rgb="FF8EB4E3"/>
        <bgColor indexed="64"/>
      </patternFill>
    </fill>
    <fill>
      <patternFill patternType="gray125">
        <fgColor rgb="FF7F7F7F"/>
        <bgColor rgb="FFF2F2F2"/>
      </patternFill>
    </fill>
    <fill>
      <patternFill patternType="solid">
        <fgColor rgb="FFC4BD97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D7E4BD"/>
        <bgColor indexed="64"/>
      </patternFill>
    </fill>
    <fill>
      <patternFill patternType="solid">
        <fgColor rgb="FFFCD5B5"/>
        <bgColor indexed="64"/>
      </patternFill>
    </fill>
    <fill>
      <patternFill patternType="darkDown">
        <fgColor rgb="FFDCE6F2"/>
        <bgColor rgb="FFBFBFBF"/>
      </patternFill>
    </fill>
    <fill>
      <patternFill patternType="solid">
        <fgColor rgb="FFFDEADA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CE6F2"/>
        <bgColor indexed="64"/>
      </patternFill>
    </fill>
    <fill>
      <patternFill patternType="solid">
        <fgColor rgb="FFFFFF99"/>
        <bgColor indexed="64"/>
      </patternFill>
    </fill>
  </fills>
  <borders count="12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rgb="FFC0C0C0"/>
      </top>
      <bottom style="thin">
        <color rgb="FFC0C0C0"/>
      </bottom>
      <diagonal/>
    </border>
    <border>
      <left/>
      <right style="medium">
        <color auto="1"/>
      </right>
      <top style="thin">
        <color rgb="FFC0C0C0"/>
      </top>
      <bottom style="thin">
        <color rgb="FFC0C0C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7F7F7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3F3F3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rgb="FF000000"/>
      </right>
      <top style="thin">
        <color rgb="FF7F7F7F"/>
      </top>
      <bottom style="thin">
        <color rgb="FF7F7F7F"/>
      </bottom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rgb="FFC0C0C0"/>
      </top>
      <bottom style="thin">
        <color auto="1"/>
      </bottom>
      <diagonal/>
    </border>
    <border>
      <left/>
      <right style="medium">
        <color auto="1"/>
      </right>
      <top style="thin">
        <color rgb="FFC0C0C0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rgb="FF3F3F3F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medium">
        <color auto="1"/>
      </bottom>
      <diagonal/>
    </border>
    <border>
      <left style="thin">
        <color rgb="FF3F3F3F"/>
      </left>
      <right style="thin">
        <color rgb="FF7F7F7F"/>
      </right>
      <top style="thin">
        <color rgb="FF3F3F3F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auto="1"/>
      </bottom>
      <diagonal/>
    </border>
    <border>
      <left style="thin">
        <color rgb="FF7F7F7F"/>
      </left>
      <right style="thin">
        <color rgb="FF3F3F3F"/>
      </right>
      <top style="thin">
        <color rgb="FF7F7F7F"/>
      </top>
      <bottom style="medium">
        <color auto="1"/>
      </bottom>
      <diagonal/>
    </border>
    <border>
      <left style="thin">
        <color rgb="FF7F7F7F"/>
      </left>
      <right style="medium">
        <color rgb="FF000000"/>
      </right>
      <top style="thin">
        <color rgb="FF7F7F7F"/>
      </top>
      <bottom style="medium">
        <color auto="1"/>
      </bottom>
      <diagonal/>
    </border>
    <border>
      <left/>
      <right/>
      <top/>
      <bottom style="thick">
        <color rgb="FFA7C0DE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medium">
        <color rgb="FF000000"/>
      </right>
      <top style="medium">
        <color auto="1"/>
      </top>
      <bottom style="medium">
        <color auto="1"/>
      </bottom>
      <diagonal/>
    </border>
    <border>
      <left/>
      <right/>
      <top style="thick">
        <color rgb="FFA7C0DE"/>
      </top>
      <bottom/>
      <diagonal/>
    </border>
    <border>
      <left/>
      <right/>
      <top style="thick">
        <color rgb="FFA7C0DE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rgb="FFC0C0C0"/>
      </bottom>
      <diagonal/>
    </border>
    <border>
      <left/>
      <right style="medium">
        <color auto="1"/>
      </right>
      <top style="medium">
        <color auto="1"/>
      </top>
      <bottom style="thin">
        <color rgb="FFC0C0C0"/>
      </bottom>
      <diagonal/>
    </border>
    <border>
      <left style="thin">
        <color auto="1"/>
      </left>
      <right style="thin">
        <color rgb="FF3F3F3F"/>
      </right>
      <top style="medium">
        <color auto="1"/>
      </top>
      <bottom style="thin">
        <color rgb="FF3F3F3F"/>
      </bottom>
      <diagonal/>
    </border>
    <border>
      <left style="thin">
        <color rgb="FF3F3F3F"/>
      </left>
      <right style="thin">
        <color rgb="FF7F7F7F"/>
      </right>
      <top style="medium">
        <color auto="1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medium">
        <color auto="1"/>
      </top>
      <bottom style="thin">
        <color rgb="FF7F7F7F"/>
      </bottom>
      <diagonal/>
    </border>
    <border>
      <left style="thin">
        <color rgb="FF7F7F7F"/>
      </left>
      <right style="thin">
        <color rgb="FF3F3F3F"/>
      </right>
      <top style="medium">
        <color auto="1"/>
      </top>
      <bottom style="thin">
        <color rgb="FF7F7F7F"/>
      </bottom>
      <diagonal/>
    </border>
    <border>
      <left style="thin">
        <color rgb="FF7F7F7F"/>
      </left>
      <right style="medium">
        <color rgb="FF000000"/>
      </right>
      <top style="medium">
        <color auto="1"/>
      </top>
      <bottom style="thin">
        <color rgb="FF7F7F7F"/>
      </bottom>
      <diagonal/>
    </border>
    <border>
      <left/>
      <right/>
      <top/>
      <bottom style="medium">
        <color rgb="FF7F7F7F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rgb="FF7F7F7F"/>
      </right>
      <top/>
      <bottom/>
      <diagonal/>
    </border>
    <border>
      <left style="medium">
        <color rgb="FF7F7F7F"/>
      </left>
      <right/>
      <top style="medium">
        <color rgb="FF7F7F7F"/>
      </top>
      <bottom/>
      <diagonal/>
    </border>
    <border>
      <left/>
      <right style="thin">
        <color auto="1"/>
      </right>
      <top style="medium">
        <color rgb="FF7F7F7F"/>
      </top>
      <bottom/>
      <diagonal/>
    </border>
    <border>
      <left style="thin">
        <color auto="1"/>
      </left>
      <right/>
      <top style="medium">
        <color rgb="FF7F7F7F"/>
      </top>
      <bottom/>
      <diagonal/>
    </border>
    <border>
      <left/>
      <right/>
      <top style="medium">
        <color rgb="FF7F7F7F"/>
      </top>
      <bottom/>
      <diagonal/>
    </border>
    <border>
      <left/>
      <right style="medium">
        <color rgb="FF7F7F7F"/>
      </right>
      <top style="medium">
        <color rgb="FF7F7F7F"/>
      </top>
      <bottom/>
      <diagonal/>
    </border>
    <border>
      <left style="medium">
        <color rgb="FF7F7F7F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rgb="FF7F7F7F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rgb="FFC0C0C0"/>
      </top>
      <bottom style="medium">
        <color auto="1"/>
      </bottom>
      <diagonal/>
    </border>
    <border>
      <left/>
      <right style="medium">
        <color auto="1"/>
      </right>
      <top style="thin">
        <color rgb="FFC0C0C0"/>
      </top>
      <bottom style="medium">
        <color auto="1"/>
      </bottom>
      <diagonal/>
    </border>
    <border>
      <left style="thin">
        <color auto="1"/>
      </left>
      <right style="thin">
        <color rgb="FF3F3F3F"/>
      </right>
      <top style="thin">
        <color rgb="FF3F3F3F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7F7F7F"/>
      </right>
      <top style="thin">
        <color auto="1"/>
      </top>
      <bottom style="medium">
        <color auto="1"/>
      </bottom>
      <diagonal/>
    </border>
    <border>
      <left style="medium">
        <color rgb="FF7F7F7F"/>
      </left>
      <right/>
      <top/>
      <bottom style="medium">
        <color rgb="FF7F7F7F"/>
      </bottom>
      <diagonal/>
    </border>
    <border>
      <left/>
      <right style="thin">
        <color auto="1"/>
      </right>
      <top/>
      <bottom style="medium">
        <color rgb="FF7F7F7F"/>
      </bottom>
      <diagonal/>
    </border>
    <border>
      <left style="thin">
        <color auto="1"/>
      </left>
      <right/>
      <top/>
      <bottom style="medium">
        <color rgb="FF7F7F7F"/>
      </bottom>
      <diagonal/>
    </border>
    <border>
      <left/>
      <right style="medium">
        <color rgb="FF7F7F7F"/>
      </right>
      <top/>
      <bottom style="medium">
        <color rgb="FF7F7F7F"/>
      </bottom>
      <diagonal/>
    </border>
    <border>
      <left style="thin">
        <color rgb="FF7F7F7F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rgb="FF7F7F7F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thin">
        <color auto="1"/>
      </top>
      <bottom style="thin">
        <color auto="1"/>
      </bottom>
      <diagonal/>
    </border>
    <border>
      <left/>
      <right style="thin">
        <color rgb="FFFAC090"/>
      </right>
      <top/>
      <bottom/>
      <diagonal/>
    </border>
    <border>
      <left style="thin">
        <color rgb="FFFAC090"/>
      </left>
      <right/>
      <top style="thin">
        <color rgb="FFFAC090"/>
      </top>
      <bottom style="thin">
        <color rgb="FFFAC090"/>
      </bottom>
      <diagonal/>
    </border>
    <border>
      <left/>
      <right style="thin">
        <color rgb="FFFAC090"/>
      </right>
      <top style="thin">
        <color rgb="FF95B3D7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rgb="FFFAC090"/>
      </left>
      <right style="thin">
        <color rgb="FF95B3D7"/>
      </right>
      <top style="thin">
        <color rgb="FFFAC090"/>
      </top>
      <bottom style="thin">
        <color rgb="FFFAC090"/>
      </bottom>
      <diagonal/>
    </border>
    <border>
      <left style="thin">
        <color rgb="FF95B3D7"/>
      </left>
      <right style="thin">
        <color rgb="FFFAC090"/>
      </right>
      <top style="thin">
        <color rgb="FF95B3D7"/>
      </top>
      <bottom style="thin">
        <color rgb="FF95B3D7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rgb="FFA7C0DE"/>
      </top>
      <bottom style="thick">
        <color rgb="FFA7C0DE"/>
      </bottom>
      <diagonal/>
    </border>
    <border>
      <left/>
      <right style="thin">
        <color rgb="FF95B3D7"/>
      </right>
      <top style="thin">
        <color rgb="FFFAC090"/>
      </top>
      <bottom/>
      <diagonal/>
    </border>
    <border>
      <left style="medium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/>
      <right/>
      <top style="dashed">
        <color auto="1"/>
      </top>
      <bottom style="medium">
        <color auto="1"/>
      </bottom>
      <diagonal/>
    </border>
    <border>
      <left/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/>
      <top style="dashed">
        <color auto="1"/>
      </top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0" borderId="0" xfId="0" applyFont="1" applyAlignment="1">
      <alignment vertical="center"/>
    </xf>
    <xf numFmtId="0" fontId="1" fillId="0" borderId="12" xfId="0" applyFont="1" applyBorder="1"/>
    <xf numFmtId="4" fontId="15" fillId="0" borderId="52" xfId="0" applyNumberFormat="1" applyFont="1" applyBorder="1" applyAlignment="1">
      <alignment horizontal="center" vertical="center"/>
    </xf>
    <xf numFmtId="0" fontId="1" fillId="0" borderId="0" xfId="0" applyFont="1"/>
    <xf numFmtId="164" fontId="20" fillId="9" borderId="68" xfId="0" applyNumberFormat="1" applyFont="1" applyFill="1" applyBorder="1" applyAlignment="1">
      <alignment horizontal="right"/>
    </xf>
    <xf numFmtId="0" fontId="1" fillId="0" borderId="13" xfId="0" applyFont="1" applyBorder="1"/>
    <xf numFmtId="0" fontId="1" fillId="0" borderId="1" xfId="0" applyFont="1" applyBorder="1"/>
    <xf numFmtId="4" fontId="11" fillId="2" borderId="37" xfId="0" applyNumberFormat="1" applyFont="1" applyFill="1" applyBorder="1" applyAlignment="1">
      <alignment vertical="center"/>
    </xf>
    <xf numFmtId="0" fontId="0" fillId="0" borderId="14" xfId="0" applyBorder="1"/>
    <xf numFmtId="0" fontId="1" fillId="0" borderId="14" xfId="0" applyFont="1" applyBorder="1"/>
    <xf numFmtId="0" fontId="7" fillId="0" borderId="40" xfId="0" applyFont="1" applyBorder="1" applyAlignment="1">
      <alignment horizontal="center" vertical="center"/>
    </xf>
    <xf numFmtId="0" fontId="13" fillId="5" borderId="34" xfId="0" applyFont="1" applyFill="1" applyBorder="1" applyAlignment="1">
      <alignment vertical="center"/>
    </xf>
    <xf numFmtId="0" fontId="12" fillId="0" borderId="38" xfId="0" applyFont="1" applyBorder="1" applyAlignment="1">
      <alignment horizontal="center" vertical="center"/>
    </xf>
    <xf numFmtId="0" fontId="1" fillId="0" borderId="16" xfId="0" applyFont="1" applyBorder="1"/>
    <xf numFmtId="0" fontId="13" fillId="2" borderId="72" xfId="0" applyFont="1" applyFill="1" applyBorder="1" applyAlignment="1">
      <alignment horizontal="center" vertical="center"/>
    </xf>
    <xf numFmtId="4" fontId="11" fillId="2" borderId="36" xfId="0" applyNumberFormat="1" applyFont="1" applyFill="1" applyBorder="1" applyAlignment="1">
      <alignment vertical="center"/>
    </xf>
    <xf numFmtId="0" fontId="1" fillId="5" borderId="33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3" xfId="0" applyFont="1" applyBorder="1"/>
    <xf numFmtId="0" fontId="2" fillId="0" borderId="0" xfId="0" applyFont="1"/>
    <xf numFmtId="4" fontId="1" fillId="13" borderId="97" xfId="0" applyNumberFormat="1" applyFont="1" applyFill="1" applyBorder="1" applyAlignment="1">
      <alignment horizontal="center" vertical="center" wrapText="1"/>
    </xf>
    <xf numFmtId="164" fontId="20" fillId="8" borderId="68" xfId="0" applyNumberFormat="1" applyFont="1" applyFill="1" applyBorder="1" applyAlignment="1">
      <alignment horizontal="right"/>
    </xf>
    <xf numFmtId="0" fontId="0" fillId="0" borderId="1" xfId="0" applyBorder="1"/>
    <xf numFmtId="0" fontId="1" fillId="0" borderId="2" xfId="0" applyFont="1" applyBorder="1"/>
    <xf numFmtId="164" fontId="20" fillId="11" borderId="68" xfId="0" applyNumberFormat="1" applyFont="1" applyFill="1" applyBorder="1" applyAlignment="1">
      <alignment horizontal="right"/>
    </xf>
    <xf numFmtId="0" fontId="2" fillId="0" borderId="14" xfId="0" applyFont="1" applyBorder="1"/>
    <xf numFmtId="0" fontId="1" fillId="0" borderId="0" xfId="0" applyFont="1" applyAlignment="1">
      <alignment horizontal="right"/>
    </xf>
    <xf numFmtId="0" fontId="1" fillId="0" borderId="40" xfId="0" applyFont="1" applyBorder="1" applyAlignment="1">
      <alignment horizontal="center"/>
    </xf>
    <xf numFmtId="0" fontId="0" fillId="0" borderId="13" xfId="0" applyBorder="1"/>
    <xf numFmtId="0" fontId="1" fillId="0" borderId="57" xfId="0" applyFont="1" applyBorder="1"/>
    <xf numFmtId="0" fontId="8" fillId="0" borderId="0" xfId="0" applyFont="1" applyAlignment="1">
      <alignment vertical="center"/>
    </xf>
    <xf numFmtId="0" fontId="19" fillId="7" borderId="68" xfId="0" applyFont="1" applyFill="1" applyBorder="1"/>
    <xf numFmtId="0" fontId="1" fillId="0" borderId="16" xfId="0" applyFont="1" applyBorder="1" applyAlignment="1">
      <alignment horizontal="center"/>
    </xf>
    <xf numFmtId="165" fontId="21" fillId="0" borderId="66" xfId="0" applyNumberFormat="1" applyFont="1" applyBorder="1" applyAlignment="1">
      <alignment horizontal="left"/>
    </xf>
    <xf numFmtId="164" fontId="20" fillId="12" borderId="68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horizontal="left" vertical="center"/>
    </xf>
    <xf numFmtId="0" fontId="0" fillId="0" borderId="51" xfId="0" applyBorder="1"/>
    <xf numFmtId="0" fontId="1" fillId="5" borderId="32" xfId="0" applyFont="1" applyFill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16" xfId="0" applyBorder="1"/>
    <xf numFmtId="0" fontId="1" fillId="0" borderId="14" xfId="0" applyFont="1" applyBorder="1" applyAlignment="1">
      <alignment wrapText="1"/>
    </xf>
    <xf numFmtId="0" fontId="1" fillId="0" borderId="2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0" fontId="2" fillId="0" borderId="18" xfId="0" applyFont="1" applyBorder="1" applyAlignment="1">
      <alignment horizontal="left" vertical="center"/>
    </xf>
    <xf numFmtId="0" fontId="13" fillId="0" borderId="1" xfId="0" applyFont="1" applyBorder="1" applyAlignment="1">
      <alignment horizontal="right"/>
    </xf>
    <xf numFmtId="0" fontId="1" fillId="0" borderId="3" xfId="0" applyFont="1" applyBorder="1" applyAlignment="1">
      <alignment horizontal="left" vertical="center"/>
    </xf>
    <xf numFmtId="0" fontId="1" fillId="0" borderId="35" xfId="0" applyFont="1" applyBorder="1" applyAlignment="1">
      <alignment vertical="center"/>
    </xf>
    <xf numFmtId="164" fontId="20" fillId="3" borderId="68" xfId="0" applyNumberFormat="1" applyFont="1" applyFill="1" applyBorder="1" applyAlignment="1">
      <alignment horizontal="right"/>
    </xf>
    <xf numFmtId="0" fontId="1" fillId="0" borderId="69" xfId="0" applyFont="1" applyBorder="1"/>
    <xf numFmtId="0" fontId="1" fillId="0" borderId="53" xfId="0" applyFont="1" applyBorder="1"/>
    <xf numFmtId="0" fontId="2" fillId="0" borderId="2" xfId="0" applyFont="1" applyBorder="1" applyAlignment="1">
      <alignment vertical="center"/>
    </xf>
    <xf numFmtId="0" fontId="21" fillId="0" borderId="57" xfId="0" applyFont="1" applyBorder="1"/>
    <xf numFmtId="0" fontId="21" fillId="0" borderId="84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4" fontId="11" fillId="2" borderId="36" xfId="0" applyNumberFormat="1" applyFont="1" applyFill="1" applyBorder="1" applyAlignment="1">
      <alignment horizontal="center" vertical="center" wrapText="1"/>
    </xf>
    <xf numFmtId="0" fontId="1" fillId="0" borderId="15" xfId="0" applyFont="1" applyBorder="1"/>
    <xf numFmtId="0" fontId="1" fillId="0" borderId="19" xfId="0" applyFont="1" applyBorder="1" applyAlignment="1">
      <alignment vertical="center"/>
    </xf>
    <xf numFmtId="0" fontId="1" fillId="0" borderId="38" xfId="0" applyFont="1" applyBorder="1"/>
    <xf numFmtId="4" fontId="5" fillId="2" borderId="48" xfId="0" applyNumberFormat="1" applyFont="1" applyFill="1" applyBorder="1" applyAlignment="1">
      <alignment vertical="center"/>
    </xf>
    <xf numFmtId="0" fontId="14" fillId="0" borderId="65" xfId="0" applyFont="1" applyBorder="1" applyAlignment="1">
      <alignment vertical="center"/>
    </xf>
    <xf numFmtId="0" fontId="0" fillId="0" borderId="75" xfId="0" applyBorder="1"/>
    <xf numFmtId="4" fontId="1" fillId="0" borderId="0" xfId="0" applyNumberFormat="1" applyFont="1" applyAlignment="1">
      <alignment horizontal="right"/>
    </xf>
    <xf numFmtId="4" fontId="5" fillId="2" borderId="9" xfId="0" applyNumberFormat="1" applyFont="1" applyFill="1" applyBorder="1" applyAlignment="1">
      <alignment vertical="center"/>
    </xf>
    <xf numFmtId="0" fontId="2" fillId="0" borderId="43" xfId="0" applyFont="1" applyBorder="1" applyAlignment="1">
      <alignment horizontal="left" vertical="center"/>
    </xf>
    <xf numFmtId="0" fontId="1" fillId="0" borderId="66" xfId="0" applyFont="1" applyBorder="1"/>
    <xf numFmtId="0" fontId="2" fillId="0" borderId="3" xfId="0" applyFont="1" applyBorder="1" applyAlignment="1">
      <alignment vertical="center"/>
    </xf>
    <xf numFmtId="0" fontId="16" fillId="0" borderId="55" xfId="0" applyFont="1" applyBorder="1"/>
    <xf numFmtId="0" fontId="13" fillId="0" borderId="60" xfId="0" applyFont="1" applyBorder="1" applyAlignment="1">
      <alignment horizontal="center" vertical="center"/>
    </xf>
    <xf numFmtId="0" fontId="15" fillId="0" borderId="0" xfId="0" applyFont="1"/>
    <xf numFmtId="0" fontId="2" fillId="0" borderId="42" xfId="0" applyFont="1" applyBorder="1" applyAlignment="1">
      <alignment vertical="center"/>
    </xf>
    <xf numFmtId="0" fontId="1" fillId="0" borderId="89" xfId="0" applyFont="1" applyBorder="1"/>
    <xf numFmtId="0" fontId="7" fillId="0" borderId="2" xfId="0" applyFont="1" applyBorder="1" applyAlignment="1">
      <alignment horizontal="center" vertical="center"/>
    </xf>
    <xf numFmtId="0" fontId="1" fillId="0" borderId="59" xfId="0" applyFont="1" applyBorder="1" applyAlignment="1">
      <alignment vertical="center"/>
    </xf>
    <xf numFmtId="14" fontId="1" fillId="0" borderId="40" xfId="0" applyNumberFormat="1" applyFont="1" applyBorder="1" applyAlignment="1">
      <alignment horizontal="center"/>
    </xf>
    <xf numFmtId="0" fontId="1" fillId="5" borderId="41" xfId="0" applyFont="1" applyFill="1" applyBorder="1" applyAlignment="1">
      <alignment vertical="center"/>
    </xf>
    <xf numFmtId="0" fontId="1" fillId="2" borderId="72" xfId="0" applyFont="1" applyFill="1" applyBorder="1"/>
    <xf numFmtId="4" fontId="11" fillId="2" borderId="36" xfId="0" applyNumberFormat="1" applyFont="1" applyFill="1" applyBorder="1" applyAlignment="1">
      <alignment horizontal="center" vertical="center"/>
    </xf>
    <xf numFmtId="0" fontId="1" fillId="0" borderId="79" xfId="0" applyFont="1" applyBorder="1" applyAlignment="1">
      <alignment vertical="center"/>
    </xf>
    <xf numFmtId="0" fontId="1" fillId="0" borderId="62" xfId="0" applyFont="1" applyBorder="1"/>
    <xf numFmtId="0" fontId="1" fillId="0" borderId="1" xfId="0" applyFont="1" applyBorder="1" applyAlignment="1">
      <alignment vertical="center"/>
    </xf>
    <xf numFmtId="0" fontId="2" fillId="0" borderId="78" xfId="0" applyFont="1" applyBorder="1" applyAlignment="1">
      <alignment vertical="center"/>
    </xf>
    <xf numFmtId="4" fontId="11" fillId="2" borderId="88" xfId="0" applyNumberFormat="1" applyFont="1" applyFill="1" applyBorder="1" applyAlignment="1">
      <alignment horizontal="center" vertical="center"/>
    </xf>
    <xf numFmtId="4" fontId="20" fillId="3" borderId="96" xfId="0" applyNumberFormat="1" applyFont="1" applyFill="1" applyBorder="1" applyAlignment="1">
      <alignment horizontal="center" vertical="center"/>
    </xf>
    <xf numFmtId="0" fontId="19" fillId="10" borderId="68" xfId="0" applyFont="1" applyFill="1" applyBorder="1"/>
    <xf numFmtId="4" fontId="4" fillId="3" borderId="81" xfId="0" applyNumberFormat="1" applyFont="1" applyFill="1" applyBorder="1" applyAlignment="1">
      <alignment vertical="center"/>
    </xf>
    <xf numFmtId="165" fontId="21" fillId="0" borderId="85" xfId="0" applyNumberFormat="1" applyFont="1" applyBorder="1" applyAlignment="1">
      <alignment horizontal="left"/>
    </xf>
    <xf numFmtId="0" fontId="2" fillId="0" borderId="13" xfId="0" applyFont="1" applyBorder="1"/>
    <xf numFmtId="0" fontId="13" fillId="5" borderId="35" xfId="0" applyFont="1" applyFill="1" applyBorder="1" applyAlignment="1">
      <alignment vertical="center"/>
    </xf>
    <xf numFmtId="0" fontId="1" fillId="0" borderId="98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" fillId="0" borderId="71" xfId="0" applyFont="1" applyBorder="1"/>
    <xf numFmtId="0" fontId="2" fillId="0" borderId="31" xfId="0" applyFont="1" applyBorder="1" applyAlignment="1">
      <alignment vertical="center"/>
    </xf>
    <xf numFmtId="0" fontId="1" fillId="0" borderId="100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21" fillId="0" borderId="70" xfId="0" applyFont="1" applyBorder="1" applyAlignment="1">
      <alignment horizontal="center"/>
    </xf>
    <xf numFmtId="0" fontId="1" fillId="0" borderId="17" xfId="0" applyFont="1" applyBorder="1"/>
    <xf numFmtId="0" fontId="13" fillId="0" borderId="61" xfId="0" applyFont="1" applyBorder="1" applyAlignment="1">
      <alignment horizontal="center" vertical="center"/>
    </xf>
    <xf numFmtId="0" fontId="2" fillId="0" borderId="78" xfId="0" applyFont="1" applyBorder="1" applyAlignment="1">
      <alignment horizontal="left" vertical="center"/>
    </xf>
    <xf numFmtId="4" fontId="11" fillId="2" borderId="96" xfId="0" applyNumberFormat="1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vertical="center"/>
    </xf>
    <xf numFmtId="0" fontId="13" fillId="5" borderId="93" xfId="0" applyFont="1" applyFill="1" applyBorder="1" applyAlignment="1">
      <alignment horizontal="center" vertical="center" wrapText="1"/>
    </xf>
    <xf numFmtId="0" fontId="13" fillId="5" borderId="34" xfId="0" applyFont="1" applyFill="1" applyBorder="1" applyAlignment="1">
      <alignment horizontal="center" vertical="center" wrapText="1"/>
    </xf>
    <xf numFmtId="0" fontId="13" fillId="5" borderId="33" xfId="0" applyFont="1" applyFill="1" applyBorder="1" applyAlignment="1">
      <alignment horizontal="center" vertical="center" wrapText="1"/>
    </xf>
    <xf numFmtId="4" fontId="15" fillId="0" borderId="52" xfId="0" applyNumberFormat="1" applyFont="1" applyBorder="1" applyAlignment="1">
      <alignment horizontal="center"/>
    </xf>
    <xf numFmtId="4" fontId="11" fillId="2" borderId="88" xfId="0" applyNumberFormat="1" applyFont="1" applyFill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13" xfId="0" applyFont="1" applyBorder="1" applyAlignment="1">
      <alignment horizontal="right"/>
    </xf>
    <xf numFmtId="0" fontId="1" fillId="0" borderId="59" xfId="0" applyFont="1" applyBorder="1"/>
    <xf numFmtId="0" fontId="16" fillId="0" borderId="54" xfId="0" applyFont="1" applyBorder="1" applyAlignment="1">
      <alignment horizontal="center" vertical="center"/>
    </xf>
    <xf numFmtId="0" fontId="15" fillId="0" borderId="14" xfId="0" applyFont="1" applyBorder="1"/>
    <xf numFmtId="0" fontId="1" fillId="5" borderId="34" xfId="0" applyFont="1" applyFill="1" applyBorder="1" applyAlignment="1">
      <alignment vertical="center"/>
    </xf>
    <xf numFmtId="0" fontId="2" fillId="0" borderId="43" xfId="0" applyFont="1" applyBorder="1" applyAlignment="1">
      <alignment vertical="center"/>
    </xf>
    <xf numFmtId="0" fontId="7" fillId="0" borderId="0" xfId="0" applyFont="1"/>
    <xf numFmtId="0" fontId="13" fillId="5" borderId="83" xfId="0" applyFont="1" applyFill="1" applyBorder="1" applyAlignment="1">
      <alignment vertical="center"/>
    </xf>
    <xf numFmtId="0" fontId="1" fillId="0" borderId="57" xfId="0" applyFont="1" applyBorder="1" applyAlignment="1">
      <alignment wrapText="1"/>
    </xf>
    <xf numFmtId="4" fontId="5" fillId="2" borderId="27" xfId="0" applyNumberFormat="1" applyFont="1" applyFill="1" applyBorder="1" applyAlignment="1">
      <alignment vertical="center"/>
    </xf>
    <xf numFmtId="0" fontId="13" fillId="0" borderId="89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4" fillId="0" borderId="63" xfId="0" applyFont="1" applyBorder="1" applyAlignment="1">
      <alignment vertical="center"/>
    </xf>
    <xf numFmtId="4" fontId="1" fillId="13" borderId="9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0" fillId="5" borderId="32" xfId="0" applyFont="1" applyFill="1" applyBorder="1" applyAlignment="1">
      <alignment vertical="center"/>
    </xf>
    <xf numFmtId="0" fontId="13" fillId="0" borderId="64" xfId="0" applyFont="1" applyBorder="1" applyAlignment="1">
      <alignment vertical="center"/>
    </xf>
    <xf numFmtId="0" fontId="15" fillId="0" borderId="52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7" fillId="0" borderId="14" xfId="0" applyFont="1" applyBorder="1"/>
    <xf numFmtId="0" fontId="1" fillId="0" borderId="33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3" fillId="0" borderId="0" xfId="0" applyFont="1" applyAlignment="1">
      <alignment horizontal="right"/>
    </xf>
    <xf numFmtId="0" fontId="10" fillId="0" borderId="32" xfId="0" applyFont="1" applyBorder="1" applyAlignment="1">
      <alignment vertical="center"/>
    </xf>
    <xf numFmtId="0" fontId="12" fillId="0" borderId="39" xfId="0" applyFont="1" applyBorder="1" applyAlignment="1">
      <alignment horizontal="center" vertical="center"/>
    </xf>
    <xf numFmtId="0" fontId="0" fillId="0" borderId="74" xfId="0" applyBorder="1"/>
    <xf numFmtId="0" fontId="1" fillId="0" borderId="80" xfId="0" applyFont="1" applyBorder="1" applyAlignment="1">
      <alignment vertical="center"/>
    </xf>
    <xf numFmtId="0" fontId="1" fillId="0" borderId="92" xfId="0" applyFont="1" applyBorder="1"/>
    <xf numFmtId="0" fontId="1" fillId="0" borderId="45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4" fontId="4" fillId="3" borderId="26" xfId="0" applyNumberFormat="1" applyFont="1" applyFill="1" applyBorder="1" applyAlignment="1">
      <alignment vertical="center"/>
    </xf>
    <xf numFmtId="4" fontId="4" fillId="3" borderId="25" xfId="0" applyNumberFormat="1" applyFont="1" applyFill="1" applyBorder="1" applyAlignment="1">
      <alignment vertical="center"/>
    </xf>
    <xf numFmtId="0" fontId="1" fillId="0" borderId="99" xfId="0" applyFont="1" applyBorder="1" applyAlignment="1">
      <alignment vertical="center"/>
    </xf>
    <xf numFmtId="4" fontId="1" fillId="13" borderId="94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0" fillId="0" borderId="101" xfId="0" applyBorder="1"/>
    <xf numFmtId="0" fontId="0" fillId="0" borderId="103" xfId="0" applyBorder="1"/>
    <xf numFmtId="4" fontId="4" fillId="3" borderId="46" xfId="0" applyNumberFormat="1" applyFont="1" applyFill="1" applyBorder="1" applyAlignment="1"/>
    <xf numFmtId="4" fontId="4" fillId="3" borderId="47" xfId="0" applyNumberFormat="1" applyFont="1" applyFill="1" applyBorder="1" applyAlignment="1"/>
    <xf numFmtId="4" fontId="5" fillId="2" borderId="48" xfId="0" applyNumberFormat="1" applyFont="1" applyFill="1" applyBorder="1" applyAlignment="1"/>
    <xf numFmtId="4" fontId="6" fillId="4" borderId="49" xfId="0" applyNumberFormat="1" applyFont="1" applyFill="1" applyBorder="1" applyAlignment="1" applyProtection="1">
      <protection locked="0"/>
    </xf>
    <xf numFmtId="4" fontId="4" fillId="3" borderId="47" xfId="0" applyNumberFormat="1" applyFont="1" applyFill="1" applyBorder="1" applyAlignment="1" applyProtection="1">
      <protection locked="0"/>
    </xf>
    <xf numFmtId="4" fontId="6" fillId="4" borderId="48" xfId="0" applyNumberFormat="1" applyFont="1" applyFill="1" applyBorder="1" applyAlignment="1" applyProtection="1">
      <protection locked="0"/>
    </xf>
    <xf numFmtId="4" fontId="6" fillId="4" borderId="50" xfId="0" applyNumberFormat="1" applyFont="1" applyFill="1" applyBorder="1" applyAlignment="1" applyProtection="1">
      <protection locked="0"/>
    </xf>
    <xf numFmtId="4" fontId="4" fillId="3" borderId="7" xfId="0" applyNumberFormat="1" applyFont="1" applyFill="1" applyBorder="1" applyAlignment="1"/>
    <xf numFmtId="4" fontId="4" fillId="3" borderId="8" xfId="0" applyNumberFormat="1" applyFont="1" applyFill="1" applyBorder="1" applyAlignment="1"/>
    <xf numFmtId="4" fontId="5" fillId="2" borderId="9" xfId="0" applyNumberFormat="1" applyFont="1" applyFill="1" applyBorder="1" applyAlignment="1"/>
    <xf numFmtId="4" fontId="6" fillId="4" borderId="10" xfId="0" applyNumberFormat="1" applyFont="1" applyFill="1" applyBorder="1" applyAlignment="1" applyProtection="1">
      <protection locked="0"/>
    </xf>
    <xf numFmtId="4" fontId="4" fillId="3" borderId="8" xfId="0" applyNumberFormat="1" applyFont="1" applyFill="1" applyBorder="1" applyAlignment="1" applyProtection="1">
      <protection locked="0"/>
    </xf>
    <xf numFmtId="4" fontId="6" fillId="4" borderId="9" xfId="0" applyNumberFormat="1" applyFont="1" applyFill="1" applyBorder="1" applyAlignment="1" applyProtection="1">
      <protection locked="0"/>
    </xf>
    <xf numFmtId="4" fontId="6" fillId="4" borderId="11" xfId="0" applyNumberFormat="1" applyFont="1" applyFill="1" applyBorder="1" applyAlignment="1" applyProtection="1">
      <protection locked="0"/>
    </xf>
    <xf numFmtId="4" fontId="6" fillId="4" borderId="28" xfId="0" applyNumberFormat="1" applyFont="1" applyFill="1" applyBorder="1" applyAlignment="1" applyProtection="1">
      <protection locked="0"/>
    </xf>
    <xf numFmtId="4" fontId="4" fillId="3" borderId="26" xfId="0" applyNumberFormat="1" applyFont="1" applyFill="1" applyBorder="1" applyAlignment="1" applyProtection="1">
      <protection locked="0"/>
    </xf>
    <xf numFmtId="4" fontId="6" fillId="4" borderId="27" xfId="0" applyNumberFormat="1" applyFont="1" applyFill="1" applyBorder="1" applyAlignment="1" applyProtection="1">
      <protection locked="0"/>
    </xf>
    <xf numFmtId="4" fontId="6" fillId="4" borderId="29" xfId="0" applyNumberFormat="1" applyFont="1" applyFill="1" applyBorder="1" applyAlignment="1" applyProtection="1">
      <protection locked="0"/>
    </xf>
    <xf numFmtId="4" fontId="5" fillId="2" borderId="27" xfId="0" applyNumberFormat="1" applyFont="1" applyFill="1" applyBorder="1" applyAlignment="1"/>
    <xf numFmtId="4" fontId="4" fillId="3" borderId="81" xfId="0" applyNumberFormat="1" applyFont="1" applyFill="1" applyBorder="1" applyAlignment="1"/>
    <xf numFmtId="4" fontId="4" fillId="3" borderId="26" xfId="0" applyNumberFormat="1" applyFont="1" applyFill="1" applyBorder="1" applyAlignment="1"/>
    <xf numFmtId="4" fontId="5" fillId="2" borderId="36" xfId="0" applyNumberFormat="1" applyFont="1" applyFill="1" applyBorder="1" applyAlignment="1"/>
    <xf numFmtId="4" fontId="13" fillId="0" borderId="33" xfId="0" applyNumberFormat="1" applyFont="1" applyBorder="1" applyAlignment="1"/>
    <xf numFmtId="4" fontId="1" fillId="0" borderId="33" xfId="0" applyNumberFormat="1" applyFont="1" applyBorder="1" applyAlignment="1"/>
    <xf numFmtId="0" fontId="2" fillId="0" borderId="42" xfId="0" applyFont="1" applyBorder="1" applyAlignment="1"/>
    <xf numFmtId="0" fontId="14" fillId="0" borderId="42" xfId="0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" fillId="0" borderId="33" xfId="0" applyFont="1" applyBorder="1" applyAlignment="1"/>
    <xf numFmtId="0" fontId="13" fillId="0" borderId="33" xfId="0" applyFont="1" applyBorder="1" applyAlignment="1"/>
    <xf numFmtId="0" fontId="26" fillId="0" borderId="102" xfId="0" applyFont="1" applyBorder="1"/>
    <xf numFmtId="0" fontId="0" fillId="0" borderId="0" xfId="0"/>
    <xf numFmtId="0" fontId="27" fillId="0" borderId="0" xfId="0" applyFont="1"/>
    <xf numFmtId="0" fontId="28" fillId="15" borderId="106" xfId="0" applyFont="1" applyFill="1" applyBorder="1"/>
    <xf numFmtId="0" fontId="28" fillId="16" borderId="107" xfId="0" applyFont="1" applyFill="1" applyBorder="1" applyAlignment="1">
      <alignment horizontal="center"/>
    </xf>
    <xf numFmtId="0" fontId="28" fillId="15" borderId="102" xfId="0" applyFont="1" applyFill="1" applyBorder="1"/>
    <xf numFmtId="0" fontId="29" fillId="0" borderId="0" xfId="0" applyFont="1"/>
    <xf numFmtId="0" fontId="31" fillId="14" borderId="106" xfId="0" applyFont="1" applyFill="1" applyBorder="1"/>
    <xf numFmtId="0" fontId="32" fillId="17" borderId="107" xfId="0" applyFont="1" applyFill="1" applyBorder="1"/>
    <xf numFmtId="0" fontId="26" fillId="14" borderId="102" xfId="0" applyFont="1" applyFill="1" applyBorder="1" applyAlignment="1">
      <alignment vertical="center"/>
    </xf>
    <xf numFmtId="0" fontId="27" fillId="0" borderId="112" xfId="0" applyFont="1" applyBorder="1"/>
    <xf numFmtId="0" fontId="27" fillId="0" borderId="38" xfId="0" applyFont="1" applyBorder="1"/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27" fillId="0" borderId="101" xfId="0" applyFont="1" applyBorder="1"/>
    <xf numFmtId="0" fontId="26" fillId="0" borderId="102" xfId="0" applyFont="1" applyBorder="1" applyAlignment="1">
      <alignment vertical="center"/>
    </xf>
    <xf numFmtId="0" fontId="35" fillId="0" borderId="0" xfId="0" applyFont="1" applyAlignment="1">
      <alignment horizontal="center" vertical="center"/>
    </xf>
    <xf numFmtId="0" fontId="35" fillId="0" borderId="14" xfId="0" applyFont="1" applyBorder="1" applyAlignment="1">
      <alignment horizontal="center" vertical="center"/>
    </xf>
    <xf numFmtId="0" fontId="33" fillId="0" borderId="101" xfId="0" applyFont="1" applyBorder="1" applyAlignment="1">
      <alignment vertical="center"/>
    </xf>
    <xf numFmtId="0" fontId="26" fillId="14" borderId="102" xfId="0" applyFont="1" applyFill="1" applyBorder="1"/>
    <xf numFmtId="0" fontId="35" fillId="0" borderId="1" xfId="0" applyFont="1" applyBorder="1" applyAlignment="1">
      <alignment horizontal="center" vertical="center"/>
    </xf>
    <xf numFmtId="0" fontId="33" fillId="0" borderId="13" xfId="0" applyFont="1" applyBorder="1" applyAlignment="1">
      <alignment vertical="center"/>
    </xf>
    <xf numFmtId="0" fontId="35" fillId="0" borderId="89" xfId="0" applyFont="1" applyBorder="1" applyAlignment="1">
      <alignment horizontal="center" vertical="center"/>
    </xf>
    <xf numFmtId="0" fontId="37" fillId="0" borderId="72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32" fillId="0" borderId="1" xfId="0" applyFont="1" applyBorder="1" applyAlignment="1">
      <alignment vertical="center"/>
    </xf>
    <xf numFmtId="0" fontId="38" fillId="0" borderId="94" xfId="0" applyFont="1" applyBorder="1" applyAlignment="1">
      <alignment horizontal="center" vertical="center" wrapText="1"/>
    </xf>
    <xf numFmtId="0" fontId="38" fillId="0" borderId="95" xfId="0" applyFont="1" applyBorder="1" applyAlignment="1">
      <alignment horizontal="center" vertical="center" wrapText="1"/>
    </xf>
    <xf numFmtId="0" fontId="38" fillId="0" borderId="110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39" fillId="18" borderId="95" xfId="0" applyFont="1" applyFill="1" applyBorder="1" applyAlignment="1">
      <alignment horizontal="center" vertical="center" wrapText="1"/>
    </xf>
    <xf numFmtId="0" fontId="32" fillId="0" borderId="13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27" fillId="0" borderId="64" xfId="0" applyFont="1" applyBorder="1"/>
    <xf numFmtId="0" fontId="26" fillId="0" borderId="0" xfId="0" applyFont="1"/>
    <xf numFmtId="0" fontId="32" fillId="0" borderId="101" xfId="0" applyFont="1" applyBorder="1" applyAlignment="1">
      <alignment horizontal="center" vertical="center"/>
    </xf>
    <xf numFmtId="0" fontId="26" fillId="0" borderId="1" xfId="0" applyFont="1" applyBorder="1" applyAlignment="1">
      <alignment vertical="center"/>
    </xf>
    <xf numFmtId="2" fontId="40" fillId="4" borderId="113" xfId="0" applyNumberFormat="1" applyFont="1" applyFill="1" applyBorder="1" applyAlignment="1" applyProtection="1">
      <alignment horizontal="center" vertical="center"/>
      <protection locked="0"/>
    </xf>
    <xf numFmtId="0" fontId="26" fillId="4" borderId="114" xfId="0" applyFont="1" applyFill="1" applyBorder="1" applyAlignment="1" applyProtection="1">
      <alignment vertical="center" wrapText="1"/>
      <protection locked="0"/>
    </xf>
    <xf numFmtId="14" fontId="26" fillId="4" borderId="114" xfId="0" applyNumberFormat="1" applyFont="1" applyFill="1" applyBorder="1" applyAlignment="1" applyProtection="1">
      <alignment horizontal="center" vertical="center" wrapText="1"/>
      <protection locked="0"/>
    </xf>
    <xf numFmtId="0" fontId="26" fillId="4" borderId="114" xfId="0" applyFont="1" applyFill="1" applyBorder="1" applyAlignment="1" applyProtection="1">
      <alignment horizontal="center" vertical="center" wrapText="1"/>
      <protection locked="0"/>
    </xf>
    <xf numFmtId="4" fontId="26" fillId="4" borderId="114" xfId="0" applyNumberFormat="1" applyFont="1" applyFill="1" applyBorder="1" applyAlignment="1" applyProtection="1">
      <alignment horizontal="right" vertical="center" wrapText="1"/>
      <protection locked="0"/>
    </xf>
    <xf numFmtId="4" fontId="26" fillId="2" borderId="115" xfId="0" applyNumberFormat="1" applyFont="1" applyFill="1" applyBorder="1" applyAlignment="1">
      <alignment horizontal="right" vertical="center" wrapText="1"/>
    </xf>
    <xf numFmtId="0" fontId="41" fillId="0" borderId="73" xfId="0" applyFont="1" applyBorder="1" applyAlignment="1">
      <alignment vertical="center"/>
    </xf>
    <xf numFmtId="49" fontId="26" fillId="4" borderId="116" xfId="0" applyNumberFormat="1" applyFont="1" applyFill="1" applyBorder="1" applyAlignment="1" applyProtection="1">
      <alignment horizontal="center" vertical="center" wrapText="1"/>
      <protection locked="0"/>
    </xf>
    <xf numFmtId="2" fontId="26" fillId="4" borderId="114" xfId="0" applyNumberFormat="1" applyFont="1" applyFill="1" applyBorder="1" applyAlignment="1" applyProtection="1">
      <alignment horizontal="center" vertical="center" wrapText="1"/>
      <protection locked="0"/>
    </xf>
    <xf numFmtId="4" fontId="26" fillId="4" borderId="114" xfId="0" applyNumberFormat="1" applyFont="1" applyFill="1" applyBorder="1" applyAlignment="1" applyProtection="1">
      <alignment horizontal="center" vertical="center" wrapText="1"/>
      <protection locked="0"/>
    </xf>
    <xf numFmtId="0" fontId="26" fillId="4" borderId="117" xfId="0" applyFont="1" applyFill="1" applyBorder="1" applyAlignment="1" applyProtection="1">
      <alignment vertical="center" wrapText="1"/>
      <protection locked="0"/>
    </xf>
    <xf numFmtId="0" fontId="26" fillId="0" borderId="1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101" xfId="0" applyFont="1" applyBorder="1"/>
    <xf numFmtId="0" fontId="42" fillId="0" borderId="0" xfId="0" applyFont="1" applyAlignment="1">
      <alignment vertical="center"/>
    </xf>
    <xf numFmtId="0" fontId="29" fillId="0" borderId="101" xfId="0" applyFont="1" applyBorder="1"/>
    <xf numFmtId="0" fontId="27" fillId="0" borderId="1" xfId="0" applyFont="1" applyBorder="1"/>
    <xf numFmtId="0" fontId="32" fillId="0" borderId="0" xfId="0" applyFont="1"/>
    <xf numFmtId="0" fontId="42" fillId="0" borderId="118" xfId="0" applyFont="1" applyBorder="1" applyAlignment="1">
      <alignment horizontal="left"/>
    </xf>
    <xf numFmtId="0" fontId="42" fillId="0" borderId="119" xfId="0" applyFont="1" applyBorder="1"/>
    <xf numFmtId="0" fontId="42" fillId="0" borderId="120" xfId="0" applyFont="1" applyBorder="1"/>
    <xf numFmtId="0" fontId="42" fillId="0" borderId="73" xfId="0" applyFont="1" applyBorder="1"/>
    <xf numFmtId="0" fontId="42" fillId="0" borderId="121" xfId="0" applyFont="1" applyBorder="1"/>
    <xf numFmtId="0" fontId="42" fillId="0" borderId="122" xfId="0" applyFont="1" applyBorder="1"/>
    <xf numFmtId="0" fontId="42" fillId="0" borderId="16" xfId="0" applyFont="1" applyBorder="1"/>
    <xf numFmtId="0" fontId="42" fillId="0" borderId="0" xfId="0" applyFont="1"/>
    <xf numFmtId="0" fontId="43" fillId="0" borderId="0" xfId="0" applyFont="1"/>
    <xf numFmtId="0" fontId="22" fillId="0" borderId="76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9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3" fillId="0" borderId="76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0" fillId="0" borderId="0" xfId="0"/>
    <xf numFmtId="0" fontId="17" fillId="6" borderId="56" xfId="0" applyFont="1" applyFill="1" applyBorder="1" applyAlignment="1">
      <alignment horizontal="center" vertical="center" wrapText="1"/>
    </xf>
    <xf numFmtId="0" fontId="17" fillId="6" borderId="57" xfId="0" applyFont="1" applyFill="1" applyBorder="1" applyAlignment="1">
      <alignment horizontal="center" vertical="center" wrapText="1"/>
    </xf>
    <xf numFmtId="0" fontId="17" fillId="6" borderId="58" xfId="0" applyFont="1" applyFill="1" applyBorder="1" applyAlignment="1">
      <alignment horizontal="center" vertical="center" wrapText="1"/>
    </xf>
    <xf numFmtId="0" fontId="17" fillId="6" borderId="71" xfId="0" applyFont="1" applyFill="1" applyBorder="1" applyAlignment="1">
      <alignment horizontal="center" vertical="center" wrapText="1"/>
    </xf>
    <xf numFmtId="0" fontId="17" fillId="6" borderId="0" xfId="0" applyFont="1" applyFill="1" applyAlignment="1">
      <alignment horizontal="center" vertical="center" wrapText="1"/>
    </xf>
    <xf numFmtId="0" fontId="17" fillId="6" borderId="53" xfId="0" applyFont="1" applyFill="1" applyBorder="1" applyAlignment="1">
      <alignment horizontal="center" vertical="center" wrapText="1"/>
    </xf>
    <xf numFmtId="0" fontId="17" fillId="6" borderId="86" xfId="0" applyFont="1" applyFill="1" applyBorder="1" applyAlignment="1">
      <alignment horizontal="center" vertical="center" wrapText="1"/>
    </xf>
    <xf numFmtId="0" fontId="17" fillId="6" borderId="51" xfId="0" applyFont="1" applyFill="1" applyBorder="1" applyAlignment="1">
      <alignment horizontal="center" vertical="center" wrapText="1"/>
    </xf>
    <xf numFmtId="0" fontId="17" fillId="6" borderId="8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8" fillId="7" borderId="67" xfId="0" applyFont="1" applyFill="1" applyBorder="1" applyAlignment="1">
      <alignment horizontal="center" vertical="center"/>
    </xf>
    <xf numFmtId="0" fontId="18" fillId="7" borderId="73" xfId="0" applyFont="1" applyFill="1" applyBorder="1" applyAlignment="1">
      <alignment horizontal="center" vertical="center"/>
    </xf>
    <xf numFmtId="0" fontId="18" fillId="7" borderId="82" xfId="0" applyFont="1" applyFill="1" applyBorder="1" applyAlignment="1">
      <alignment horizontal="center" vertical="center"/>
    </xf>
    <xf numFmtId="0" fontId="18" fillId="10" borderId="67" xfId="0" applyFont="1" applyFill="1" applyBorder="1" applyAlignment="1">
      <alignment horizontal="center" vertical="center"/>
    </xf>
    <xf numFmtId="0" fontId="18" fillId="10" borderId="73" xfId="0" applyFont="1" applyFill="1" applyBorder="1" applyAlignment="1">
      <alignment horizontal="center" vertical="center"/>
    </xf>
    <xf numFmtId="0" fontId="18" fillId="10" borderId="82" xfId="0" applyFont="1" applyFill="1" applyBorder="1" applyAlignment="1">
      <alignment horizontal="center" vertical="center"/>
    </xf>
    <xf numFmtId="0" fontId="13" fillId="0" borderId="5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3" fillId="0" borderId="90" xfId="0" applyFont="1" applyBorder="1" applyAlignment="1">
      <alignment horizontal="center" vertical="center"/>
    </xf>
    <xf numFmtId="0" fontId="13" fillId="0" borderId="77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9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8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top" wrapText="1"/>
    </xf>
    <xf numFmtId="0" fontId="30" fillId="0" borderId="30" xfId="0" applyFont="1" applyBorder="1" applyAlignment="1">
      <alignment horizontal="center" vertical="top"/>
    </xf>
    <xf numFmtId="0" fontId="30" fillId="0" borderId="111" xfId="0" applyFont="1" applyBorder="1" applyAlignment="1">
      <alignment horizontal="center" vertical="top"/>
    </xf>
    <xf numFmtId="0" fontId="35" fillId="0" borderId="0" xfId="0" applyFont="1" applyAlignment="1">
      <alignment horizontal="center" vertical="center"/>
    </xf>
    <xf numFmtId="0" fontId="36" fillId="0" borderId="63" xfId="0" applyFont="1" applyBorder="1" applyAlignment="1">
      <alignment horizontal="center" vertical="center" wrapText="1"/>
    </xf>
    <xf numFmtId="0" fontId="36" fillId="0" borderId="64" xfId="0" applyFont="1" applyBorder="1" applyAlignment="1">
      <alignment horizontal="center" vertical="center" wrapText="1"/>
    </xf>
    <xf numFmtId="0" fontId="36" fillId="0" borderId="104" xfId="0" applyFont="1" applyBorder="1" applyAlignment="1">
      <alignment horizontal="center" vertical="center" wrapText="1"/>
    </xf>
    <xf numFmtId="0" fontId="36" fillId="0" borderId="105" xfId="0" applyFont="1" applyBorder="1" applyAlignment="1">
      <alignment horizontal="center" vertical="center" wrapText="1"/>
    </xf>
    <xf numFmtId="0" fontId="36" fillId="0" borderId="17" xfId="0" applyFont="1" applyBorder="1" applyAlignment="1">
      <alignment horizontal="center" vertical="center" wrapText="1"/>
    </xf>
    <xf numFmtId="0" fontId="36" fillId="0" borderId="109" xfId="0" applyFont="1" applyBorder="1" applyAlignment="1">
      <alignment horizontal="center" vertical="center" wrapText="1"/>
    </xf>
    <xf numFmtId="0" fontId="36" fillId="0" borderId="89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0" fillId="0" borderId="108" xfId="0" applyBorder="1" applyAlignment="1">
      <alignment horizontal="center" vertical="center" wrapText="1"/>
    </xf>
  </cellXfs>
  <cellStyles count="1">
    <cellStyle name="Normal" xfId="0" builtinId="0" customBuiltin="1"/>
  </cellStyles>
  <dxfs count="6">
    <dxf>
      <fill>
        <patternFill>
          <bgColor rgb="FFFDEADA"/>
        </patternFill>
      </fill>
    </dxf>
    <dxf>
      <fill>
        <patternFill patternType="darkUp">
          <fgColor rgb="FFFFFFFF"/>
          <bgColor rgb="FFFAC090"/>
        </patternFill>
      </fill>
    </dxf>
    <dxf>
      <fill>
        <patternFill patternType="darkUp">
          <fgColor rgb="FFFFFFFF"/>
          <bgColor rgb="FFFAC090"/>
        </patternFill>
      </fill>
    </dxf>
    <dxf>
      <fill>
        <patternFill patternType="darkUp">
          <fgColor rgb="FFFFFFFF"/>
          <bgColor rgb="FFFAC090"/>
        </patternFill>
      </fill>
    </dxf>
    <dxf>
      <font>
        <b/>
        <color rgb="FFFFFFFF"/>
      </font>
      <fill>
        <patternFill>
          <bgColor rgb="FFC00000"/>
        </patternFill>
      </fill>
    </dxf>
    <dxf>
      <font>
        <b/>
        <color rgb="FFFFFFFF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RollingForecast!$S$9:$T$9</c:f>
              <c:strCache>
                <c:ptCount val="2"/>
                <c:pt idx="0">
                  <c:v>Actual</c:v>
                </c:pt>
                <c:pt idx="1">
                  <c:v>In</c:v>
                </c:pt>
              </c:strCache>
            </c:strRef>
          </c:tx>
          <c:spPr>
            <a:solidFill>
              <a:srgbClr val="8EB4E3"/>
            </a:solidFill>
          </c:spPr>
          <c:invertIfNegative val="0"/>
          <c:dLbls>
            <c:numFmt formatCode="0.0;&quot;-&quot;0.0;&quot;&quot;" sourceLinked="0"/>
            <c:spPr>
              <a:solidFill>
                <a:srgbClr val="8EB4E3"/>
              </a:solidFill>
              <a:ln>
                <a:noFill/>
                <a:prstDash val="solid"/>
              </a:ln>
            </c:spPr>
            <c:txPr>
              <a:bodyPr rot="-2700000"/>
              <a:lstStyle/>
              <a:p>
                <a:pPr>
                  <a:defRPr sz="800" strike="noStrike">
                    <a:solidFill>
                      <a:srgbClr val="FFFFFF"/>
                    </a:solidFill>
                    <a:latin typeface="Calibri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RollingForecast!$U$8:$Y$8</c:f>
              <c:strCache>
                <c:ptCount val="5"/>
                <c:pt idx="0">
                  <c:v>M-1</c:v>
                </c:pt>
                <c:pt idx="1">
                  <c:v>M</c:v>
                </c:pt>
                <c:pt idx="2">
                  <c:v>M+1</c:v>
                </c:pt>
                <c:pt idx="3">
                  <c:v>M+2</c:v>
                </c:pt>
                <c:pt idx="4">
                  <c:v>M+3</c:v>
                </c:pt>
              </c:strCache>
            </c:strRef>
          </c:cat>
          <c:val>
            <c:numRef>
              <c:f>RollingForecast!$U$9:$Y$9</c:f>
              <c:numCache>
                <c:formatCode>0.0</c:formatCode>
                <c:ptCount val="5"/>
                <c:pt idx="0">
                  <c:v>0</c:v>
                </c:pt>
                <c:pt idx="1">
                  <c:v>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5-4B17-93B8-AB94E200A8DC}"/>
            </c:ext>
          </c:extLst>
        </c:ser>
        <c:ser>
          <c:idx val="1"/>
          <c:order val="1"/>
          <c:tx>
            <c:strRef>
              <c:f>RollingForecast!$S$10:$T$10</c:f>
              <c:strCache>
                <c:ptCount val="2"/>
                <c:pt idx="0">
                  <c:v>Actual</c:v>
                </c:pt>
                <c:pt idx="1">
                  <c:v>In</c:v>
                </c:pt>
              </c:strCache>
            </c:strRef>
          </c:tx>
          <c:spPr>
            <a:solidFill>
              <a:srgbClr val="D99694"/>
            </a:solidFill>
          </c:spPr>
          <c:invertIfNegative val="0"/>
          <c:dLbls>
            <c:numFmt formatCode="0.0;&quot;-&quot;0.0;&quot;&quot;" sourceLinked="0"/>
            <c:spPr>
              <a:solidFill>
                <a:srgbClr val="D99694"/>
              </a:solidFill>
              <a:ln>
                <a:noFill/>
                <a:prstDash val="solid"/>
              </a:ln>
            </c:spPr>
            <c:txPr>
              <a:bodyPr rot="-2700000"/>
              <a:lstStyle/>
              <a:p>
                <a:pPr>
                  <a:defRPr sz="800" strike="noStrike">
                    <a:solidFill>
                      <a:srgbClr val="FFFFFF"/>
                    </a:solidFill>
                    <a:latin typeface="Calibri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RollingForecast!$U$8:$Y$8</c:f>
              <c:strCache>
                <c:ptCount val="5"/>
                <c:pt idx="0">
                  <c:v>M-1</c:v>
                </c:pt>
                <c:pt idx="1">
                  <c:v>M</c:v>
                </c:pt>
                <c:pt idx="2">
                  <c:v>M+1</c:v>
                </c:pt>
                <c:pt idx="3">
                  <c:v>M+2</c:v>
                </c:pt>
                <c:pt idx="4">
                  <c:v>M+3</c:v>
                </c:pt>
              </c:strCache>
            </c:strRef>
          </c:cat>
          <c:val>
            <c:numRef>
              <c:f>RollingForecast!$U$11:$Y$11</c:f>
              <c:numCache>
                <c:formatCode>0.0</c:formatCode>
                <c:ptCount val="5"/>
                <c:pt idx="0">
                  <c:v>0</c:v>
                </c:pt>
                <c:pt idx="1">
                  <c:v>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5-4B17-93B8-AB94E200A8DC}"/>
            </c:ext>
          </c:extLst>
        </c:ser>
        <c:ser>
          <c:idx val="3"/>
          <c:order val="2"/>
          <c:tx>
            <c:strRef>
              <c:f>RollingForecast!$S$13:$T$13</c:f>
              <c:strCache>
                <c:ptCount val="2"/>
                <c:pt idx="0">
                  <c:v>Forecast</c:v>
                </c:pt>
                <c:pt idx="1">
                  <c:v>In</c:v>
                </c:pt>
              </c:strCache>
            </c:strRef>
          </c:tx>
          <c:spPr>
            <a:solidFill>
              <a:srgbClr val="C3D69B"/>
            </a:solidFill>
          </c:spPr>
          <c:invertIfNegative val="0"/>
          <c:dLbls>
            <c:numFmt formatCode="0.0;&quot;-&quot;0.0;&quot;&quot;" sourceLinked="0"/>
            <c:spPr>
              <a:noFill/>
              <a:ln>
                <a:noFill/>
                <a:prstDash val="solid"/>
              </a:ln>
            </c:spPr>
            <c:txPr>
              <a:bodyPr rot="-5400000"/>
              <a:lstStyle/>
              <a:p>
                <a:pPr>
                  <a:defRPr sz="700" strike="noStrike">
                    <a:solidFill>
                      <a:srgbClr val="808080"/>
                    </a:solidFill>
                    <a:latin typeface="Calibri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RollingForecast!$U$8:$Y$8</c:f>
              <c:strCache>
                <c:ptCount val="5"/>
                <c:pt idx="0">
                  <c:v>M-1</c:v>
                </c:pt>
                <c:pt idx="1">
                  <c:v>M</c:v>
                </c:pt>
                <c:pt idx="2">
                  <c:v>M+1</c:v>
                </c:pt>
                <c:pt idx="3">
                  <c:v>M+2</c:v>
                </c:pt>
                <c:pt idx="4">
                  <c:v>M+3</c:v>
                </c:pt>
              </c:strCache>
            </c:strRef>
          </c:cat>
          <c:val>
            <c:numRef>
              <c:f>RollingForecast!$U$13:$Y$13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283</c:v>
                </c:pt>
                <c:pt idx="3">
                  <c:v>248</c:v>
                </c:pt>
                <c:pt idx="4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E5-4B17-93B8-AB94E200A8DC}"/>
            </c:ext>
          </c:extLst>
        </c:ser>
        <c:ser>
          <c:idx val="4"/>
          <c:order val="3"/>
          <c:tx>
            <c:strRef>
              <c:f>RollingForecast!$S$14:$T$14</c:f>
              <c:strCache>
                <c:ptCount val="2"/>
                <c:pt idx="0">
                  <c:v>Forecast</c:v>
                </c:pt>
                <c:pt idx="1">
                  <c:v>Out</c:v>
                </c:pt>
              </c:strCache>
            </c:strRef>
          </c:tx>
          <c:spPr>
            <a:solidFill>
              <a:srgbClr val="FAC090"/>
            </a:solidFill>
          </c:spPr>
          <c:invertIfNegative val="0"/>
          <c:dLbls>
            <c:numFmt formatCode="0.0;&quot;-&quot;0.0;&quot;&quot;" sourceLinked="0"/>
            <c:spPr>
              <a:noFill/>
              <a:ln>
                <a:noFill/>
                <a:prstDash val="solid"/>
              </a:ln>
            </c:spPr>
            <c:txPr>
              <a:bodyPr rot="-5400000"/>
              <a:lstStyle/>
              <a:p>
                <a:pPr>
                  <a:defRPr sz="700" strike="noStrike">
                    <a:solidFill>
                      <a:srgbClr val="808080"/>
                    </a:solidFill>
                    <a:latin typeface="Calibri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RollingForecast!$U$8:$Y$8</c:f>
              <c:strCache>
                <c:ptCount val="5"/>
                <c:pt idx="0">
                  <c:v>M-1</c:v>
                </c:pt>
                <c:pt idx="1">
                  <c:v>M</c:v>
                </c:pt>
                <c:pt idx="2">
                  <c:v>M+1</c:v>
                </c:pt>
                <c:pt idx="3">
                  <c:v>M+2</c:v>
                </c:pt>
                <c:pt idx="4">
                  <c:v>M+3</c:v>
                </c:pt>
              </c:strCache>
            </c:strRef>
          </c:cat>
          <c:val>
            <c:numRef>
              <c:f>RollingForecast!$U$14:$Y$14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125</c:v>
                </c:pt>
                <c:pt idx="3">
                  <c:v>187</c:v>
                </c:pt>
                <c:pt idx="4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E5-4B17-93B8-AB94E200A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30892128"/>
        <c:axId val="930899744"/>
      </c:barChart>
      <c:lineChart>
        <c:grouping val="stacked"/>
        <c:varyColors val="0"/>
        <c:ser>
          <c:idx val="2"/>
          <c:order val="4"/>
          <c:tx>
            <c:v>Limite dec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val>
            <c:numRef>
              <c:f>RollingForecast!$U$12:$Y$12</c:f>
              <c:numCache>
                <c:formatCode>0.0</c:formatCode>
                <c:ptCount val="5"/>
                <c:pt idx="0">
                  <c:v>262</c:v>
                </c:pt>
                <c:pt idx="1">
                  <c:v>262</c:v>
                </c:pt>
                <c:pt idx="2">
                  <c:v>262</c:v>
                </c:pt>
                <c:pt idx="3">
                  <c:v>262</c:v>
                </c:pt>
                <c:pt idx="4">
                  <c:v>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BE5-4B17-93B8-AB94E200A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0892128"/>
        <c:axId val="930899744"/>
      </c:lineChart>
      <c:catAx>
        <c:axId val="93089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000" strike="noStrike">
                <a:solidFill>
                  <a:srgbClr val="808080"/>
                </a:solidFill>
                <a:latin typeface="Calibri" charset="0"/>
              </a:defRPr>
            </a:pPr>
            <a:endParaRPr lang="fr-FR"/>
          </a:p>
        </c:txPr>
        <c:crossAx val="930899744"/>
        <c:crosses val="autoZero"/>
        <c:auto val="1"/>
        <c:lblAlgn val="ctr"/>
        <c:lblOffset val="100"/>
        <c:noMultiLvlLbl val="1"/>
      </c:catAx>
      <c:valAx>
        <c:axId val="93089974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000" strike="noStrike">
                <a:solidFill>
                  <a:srgbClr val="808080"/>
                </a:solidFill>
                <a:latin typeface="Calibri" charset="0"/>
              </a:defRPr>
            </a:pPr>
            <a:endParaRPr lang="fr-FR"/>
          </a:p>
        </c:txPr>
        <c:crossAx val="930892128"/>
        <c:crosses val="autoZero"/>
        <c:crossBetween val="between"/>
      </c:valAx>
      <c:spPr>
        <a:solidFill>
          <a:srgbClr val="F2F2F2"/>
        </a:solidFill>
      </c:spPr>
    </c:plotArea>
    <c:plotVisOnly val="1"/>
    <c:dispBlanksAs val="gap"/>
    <c:showDLblsOverMax val="0"/>
  </c:chart>
  <c:spPr>
    <a:solidFill>
      <a:srgbClr val="D9D9D9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16</xdr:row>
      <xdr:rowOff>19050</xdr:rowOff>
    </xdr:from>
    <xdr:to>
      <xdr:col>25</xdr:col>
      <xdr:colOff>9525</xdr:colOff>
      <xdr:row>31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57151</xdr:colOff>
      <xdr:row>1</xdr:row>
      <xdr:rowOff>57151</xdr:rowOff>
    </xdr:from>
    <xdr:to>
      <xdr:col>2</xdr:col>
      <xdr:colOff>676275</xdr:colOff>
      <xdr:row>4</xdr:row>
      <xdr:rowOff>76200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alame\Environnements%20GT\Demos\CashForecast%20Ex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llingForecast"/>
      <sheetName val="Questionnaire IAS 39"/>
    </sheetNames>
    <definedNames>
      <definedName name="Date_Arrete" refersTo="='RollingForecast'!$D$8" sheetId="0"/>
    </definedNames>
    <sheetDataSet>
      <sheetData sheetId="0">
        <row r="8">
          <cell r="D8"/>
        </row>
        <row r="9">
          <cell r="D9"/>
        </row>
        <row r="33">
          <cell r="S33" t="str">
            <v>Devise</v>
          </cell>
          <cell r="T33" t="str">
            <v>Cours</v>
          </cell>
        </row>
        <row r="34">
          <cell r="S34" t="str">
            <v>USD</v>
          </cell>
          <cell r="T34">
            <v>1</v>
          </cell>
        </row>
        <row r="35">
          <cell r="S35" t="str">
            <v>EUR</v>
          </cell>
          <cell r="T35">
            <v>0.88392800000000005</v>
          </cell>
        </row>
        <row r="36">
          <cell r="S36" t="str">
            <v>GBP</v>
          </cell>
          <cell r="T36">
            <v>0.64819700000000002</v>
          </cell>
        </row>
        <row r="37">
          <cell r="S37" t="str">
            <v>SGD</v>
          </cell>
          <cell r="T37">
            <v>1.40143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EBF1DE"/>
  </sheetPr>
  <dimension ref="A1:AI42"/>
  <sheetViews>
    <sheetView showGridLines="0" tabSelected="1" workbookViewId="0">
      <pane xSplit="6" ySplit="16" topLeftCell="H17" activePane="bottomRight" state="frozen"/>
      <selection pane="topRight"/>
      <selection pane="bottomLeft"/>
      <selection pane="bottomRight" activeCell="K27" sqref="K27"/>
    </sheetView>
  </sheetViews>
  <sheetFormatPr baseColWidth="10" defaultColWidth="11.46484375" defaultRowHeight="14.25" outlineLevelRow="1" outlineLevelCol="1" x14ac:dyDescent="0.45"/>
  <cols>
    <col min="1" max="2" width="1.46484375" customWidth="1"/>
    <col min="3" max="4" width="15.6640625" customWidth="1"/>
    <col min="5" max="5" width="15.33203125" customWidth="1"/>
    <col min="6" max="6" width="10" customWidth="1"/>
    <col min="7" max="7" width="6.1328125" hidden="1" customWidth="1"/>
    <col min="8" max="9" width="8.53125" customWidth="1" outlineLevel="1"/>
    <col min="10" max="16" width="8.53125" customWidth="1"/>
    <col min="17" max="18" width="1.46484375" customWidth="1"/>
    <col min="19" max="19" width="7.6640625" customWidth="1"/>
    <col min="20" max="25" width="5.6640625" customWidth="1"/>
    <col min="26" max="26" width="1.53125" customWidth="1"/>
    <col min="29" max="34" width="11.46484375" hidden="1" outlineLevel="1"/>
    <col min="35" max="35" width="11.46484375" collapsed="1"/>
  </cols>
  <sheetData>
    <row r="1" spans="1:27" ht="7.5" customHeight="1" x14ac:dyDescent="0.45">
      <c r="B1" s="41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7" ht="7.5" customHeight="1" x14ac:dyDescent="0.45">
      <c r="A2" s="23"/>
      <c r="B2" s="56"/>
      <c r="C2" s="14"/>
      <c r="D2" s="14"/>
      <c r="E2" s="14"/>
      <c r="F2" s="14"/>
      <c r="G2" s="14"/>
      <c r="H2" s="14"/>
      <c r="I2" s="14"/>
      <c r="J2" s="14"/>
      <c r="K2" s="33"/>
      <c r="L2" s="33"/>
      <c r="M2" s="3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96"/>
      <c r="AA2" s="29"/>
    </row>
    <row r="3" spans="1:27" ht="15" customHeight="1" x14ac:dyDescent="0.45">
      <c r="A3" s="23"/>
      <c r="B3" s="6"/>
      <c r="D3" s="31"/>
      <c r="E3" s="31"/>
      <c r="F3" s="31"/>
      <c r="G3" s="31"/>
      <c r="H3" s="264" t="s">
        <v>50</v>
      </c>
      <c r="I3" s="264"/>
      <c r="J3" s="264"/>
      <c r="K3" s="264"/>
      <c r="L3" s="264"/>
      <c r="M3" s="264"/>
      <c r="N3" s="264"/>
      <c r="O3" s="264"/>
      <c r="P3" s="264"/>
      <c r="Q3" s="264"/>
      <c r="R3" s="31"/>
      <c r="S3" s="31"/>
      <c r="T3" s="31"/>
      <c r="U3" s="31"/>
      <c r="V3" s="31"/>
      <c r="W3" s="31"/>
      <c r="X3" s="31"/>
      <c r="Y3" s="31"/>
      <c r="Z3" s="7"/>
      <c r="AA3" s="29"/>
    </row>
    <row r="4" spans="1:27" ht="4.5" customHeight="1" x14ac:dyDescent="0.45">
      <c r="A4" s="23"/>
      <c r="B4" s="6"/>
      <c r="C4" s="31"/>
      <c r="D4" s="31"/>
      <c r="E4" s="31"/>
      <c r="F4" s="31"/>
      <c r="G4" s="31"/>
      <c r="H4" s="264"/>
      <c r="I4" s="264"/>
      <c r="J4" s="264"/>
      <c r="K4" s="264"/>
      <c r="L4" s="264"/>
      <c r="M4" s="264"/>
      <c r="N4" s="264"/>
      <c r="O4" s="264"/>
      <c r="P4" s="264"/>
      <c r="Q4" s="264"/>
      <c r="R4" s="31"/>
      <c r="S4" s="31"/>
      <c r="T4" s="31"/>
      <c r="U4" s="31"/>
      <c r="V4" s="31"/>
      <c r="W4" s="31"/>
      <c r="X4" s="31"/>
      <c r="Y4" s="31"/>
      <c r="Z4" s="7"/>
      <c r="AA4" s="29"/>
    </row>
    <row r="5" spans="1:27" ht="7.5" customHeight="1" x14ac:dyDescent="0.45">
      <c r="A5" s="23"/>
      <c r="B5" s="6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7"/>
      <c r="AA5" s="29"/>
    </row>
    <row r="6" spans="1:27" ht="5.25" customHeight="1" x14ac:dyDescent="0.45">
      <c r="A6" s="23"/>
      <c r="B6" s="6"/>
      <c r="C6" s="13"/>
      <c r="D6" s="131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58"/>
      <c r="R6" s="58"/>
      <c r="S6" s="58"/>
      <c r="T6" s="58"/>
      <c r="U6" s="58"/>
      <c r="V6" s="58"/>
      <c r="W6" s="58"/>
      <c r="X6" s="58"/>
      <c r="Y6" s="58"/>
      <c r="Z6" s="7"/>
      <c r="AA6" s="29"/>
    </row>
    <row r="7" spans="1:27" ht="12" customHeight="1" x14ac:dyDescent="0.45">
      <c r="A7" s="23"/>
      <c r="B7" s="6"/>
      <c r="C7" s="45" t="s">
        <v>9</v>
      </c>
      <c r="D7" s="28" t="s">
        <v>10</v>
      </c>
      <c r="E7" s="6"/>
      <c r="F7" s="4"/>
      <c r="G7" s="4"/>
      <c r="H7" s="20" t="s">
        <v>11</v>
      </c>
      <c r="I7" s="20" t="s">
        <v>13</v>
      </c>
      <c r="J7" s="20"/>
      <c r="K7" s="20" t="s">
        <v>11</v>
      </c>
      <c r="L7" s="20" t="s">
        <v>13</v>
      </c>
      <c r="M7" s="20"/>
      <c r="N7" s="20" t="s">
        <v>13</v>
      </c>
      <c r="O7" s="20" t="s">
        <v>13</v>
      </c>
      <c r="P7" s="20" t="s">
        <v>13</v>
      </c>
      <c r="Q7" s="4"/>
      <c r="R7" s="4"/>
      <c r="Z7" s="7"/>
      <c r="AA7" s="29"/>
    </row>
    <row r="8" spans="1:27" ht="12" customHeight="1" x14ac:dyDescent="0.45">
      <c r="A8" s="23"/>
      <c r="B8" s="6"/>
      <c r="C8" s="45" t="s">
        <v>23</v>
      </c>
      <c r="D8" s="74">
        <v>42272</v>
      </c>
      <c r="E8" s="6"/>
      <c r="F8" s="4"/>
      <c r="G8" s="4"/>
      <c r="H8" s="26" t="s">
        <v>24</v>
      </c>
      <c r="I8" s="26" t="s">
        <v>24</v>
      </c>
      <c r="J8" s="20"/>
      <c r="K8" s="26" t="s">
        <v>26</v>
      </c>
      <c r="L8" s="26" t="s">
        <v>26</v>
      </c>
      <c r="M8" s="20"/>
      <c r="N8" s="26" t="s">
        <v>27</v>
      </c>
      <c r="O8" s="26" t="s">
        <v>28</v>
      </c>
      <c r="P8" s="26" t="s">
        <v>29</v>
      </c>
      <c r="Q8" s="4"/>
      <c r="R8" s="4"/>
      <c r="S8" s="271" t="s">
        <v>30</v>
      </c>
      <c r="T8" s="271"/>
      <c r="U8" s="124" t="s">
        <v>31</v>
      </c>
      <c r="V8" s="3" t="s">
        <v>26</v>
      </c>
      <c r="W8" s="104" t="s">
        <v>32</v>
      </c>
      <c r="X8" s="104" t="s">
        <v>33</v>
      </c>
      <c r="Y8" s="124" t="s">
        <v>34</v>
      </c>
      <c r="Z8" s="7"/>
      <c r="AA8" s="29"/>
    </row>
    <row r="9" spans="1:27" ht="13.5" customHeight="1" x14ac:dyDescent="0.45">
      <c r="A9" s="23"/>
      <c r="B9" s="6"/>
      <c r="C9" s="45" t="s">
        <v>45</v>
      </c>
      <c r="D9" s="28" t="s">
        <v>46</v>
      </c>
      <c r="E9" s="87" t="s">
        <v>47</v>
      </c>
      <c r="F9" s="4"/>
      <c r="G9" s="7"/>
      <c r="H9" s="68" t="s">
        <v>48</v>
      </c>
      <c r="I9" s="97" t="s">
        <v>12</v>
      </c>
      <c r="J9" s="79"/>
      <c r="K9" s="68" t="s">
        <v>48</v>
      </c>
      <c r="L9" s="97" t="s">
        <v>12</v>
      </c>
      <c r="M9" s="79"/>
      <c r="N9" s="119" t="s">
        <v>12</v>
      </c>
      <c r="O9" s="123" t="s">
        <v>12</v>
      </c>
      <c r="P9" s="60" t="s">
        <v>12</v>
      </c>
      <c r="Q9" s="6"/>
      <c r="R9" s="65"/>
      <c r="S9" s="265" t="s">
        <v>48</v>
      </c>
      <c r="T9" s="32" t="s">
        <v>14</v>
      </c>
      <c r="U9" s="48">
        <f>H22</f>
        <v>0</v>
      </c>
      <c r="V9" s="48">
        <f ca="1">K22</f>
        <v>262</v>
      </c>
      <c r="W9" s="22"/>
      <c r="X9" s="22"/>
      <c r="Y9" s="22"/>
      <c r="Z9" s="49"/>
      <c r="AA9" s="29"/>
    </row>
    <row r="10" spans="1:27" ht="13.5" hidden="1" customHeight="1" outlineLevel="1" x14ac:dyDescent="0.45">
      <c r="A10" s="23"/>
      <c r="B10" s="6"/>
      <c r="C10" s="129"/>
      <c r="D10" s="33"/>
      <c r="E10" s="20"/>
      <c r="F10" s="4"/>
      <c r="G10" s="65"/>
      <c r="H10" s="15" t="s">
        <v>24</v>
      </c>
      <c r="I10" s="15" t="s">
        <v>24</v>
      </c>
      <c r="J10" s="76"/>
      <c r="K10" s="15" t="s">
        <v>26</v>
      </c>
      <c r="L10" s="15" t="s">
        <v>26</v>
      </c>
      <c r="M10" s="76"/>
      <c r="N10" s="15" t="s">
        <v>27</v>
      </c>
      <c r="O10" s="15" t="s">
        <v>28</v>
      </c>
      <c r="P10" s="15" t="s">
        <v>29</v>
      </c>
      <c r="Q10" s="91"/>
      <c r="R10" s="65"/>
      <c r="S10" s="266"/>
      <c r="T10" s="132"/>
      <c r="U10" s="61"/>
      <c r="V10" s="61"/>
      <c r="W10" s="61"/>
      <c r="X10" s="61"/>
      <c r="Y10" s="61"/>
      <c r="Z10" s="7"/>
      <c r="AA10" s="29"/>
    </row>
    <row r="11" spans="1:27" ht="9" customHeight="1" collapsed="1" x14ac:dyDescent="0.45">
      <c r="A11" s="23"/>
      <c r="B11" s="6"/>
      <c r="C11" s="69"/>
      <c r="D11" s="113"/>
      <c r="E11" s="278" t="str">
        <f ca="1">IF(K30&gt;K22,E9,"")</f>
        <v/>
      </c>
      <c r="F11" s="278"/>
      <c r="G11" s="125"/>
      <c r="H11" s="280" t="s">
        <v>31</v>
      </c>
      <c r="I11" s="247" t="s">
        <v>31</v>
      </c>
      <c r="J11" s="242" t="s">
        <v>66</v>
      </c>
      <c r="K11" s="247" t="s">
        <v>26</v>
      </c>
      <c r="L11" s="247" t="s">
        <v>26</v>
      </c>
      <c r="M11" s="242" t="s">
        <v>66</v>
      </c>
      <c r="N11" s="272" t="s">
        <v>32</v>
      </c>
      <c r="O11" s="272" t="s">
        <v>33</v>
      </c>
      <c r="P11" s="275" t="s">
        <v>34</v>
      </c>
      <c r="Q11" s="6"/>
      <c r="R11" s="65"/>
      <c r="S11" s="266"/>
      <c r="T11" s="32" t="s">
        <v>25</v>
      </c>
      <c r="U11" s="48">
        <f>H30</f>
        <v>0</v>
      </c>
      <c r="V11" s="48">
        <f ca="1">K30</f>
        <v>250</v>
      </c>
      <c r="W11" s="22"/>
      <c r="X11" s="22"/>
      <c r="Y11" s="22"/>
      <c r="Z11" s="49"/>
      <c r="AA11" s="29"/>
    </row>
    <row r="12" spans="1:27" ht="9" customHeight="1" x14ac:dyDescent="0.45">
      <c r="A12" s="23"/>
      <c r="B12" s="6"/>
      <c r="C12" s="69"/>
      <c r="D12" s="113"/>
      <c r="E12" s="278"/>
      <c r="F12" s="278"/>
      <c r="G12" s="125"/>
      <c r="H12" s="281"/>
      <c r="I12" s="248"/>
      <c r="J12" s="243"/>
      <c r="K12" s="248"/>
      <c r="L12" s="248"/>
      <c r="M12" s="243"/>
      <c r="N12" s="273"/>
      <c r="O12" s="273"/>
      <c r="P12" s="276"/>
      <c r="Q12" s="6"/>
      <c r="R12" s="65"/>
      <c r="S12" s="267"/>
      <c r="T12" s="32" t="s">
        <v>49</v>
      </c>
      <c r="U12" s="5">
        <f ca="1">V9</f>
        <v>262</v>
      </c>
      <c r="V12" s="5">
        <f ca="1">V9</f>
        <v>262</v>
      </c>
      <c r="W12" s="5">
        <f ca="1">V12</f>
        <v>262</v>
      </c>
      <c r="X12" s="5">
        <f ca="1">V9</f>
        <v>262</v>
      </c>
      <c r="Y12" s="5">
        <f ca="1">V9</f>
        <v>262</v>
      </c>
      <c r="Z12" s="49"/>
      <c r="AA12" s="29"/>
    </row>
    <row r="13" spans="1:27" ht="9" customHeight="1" x14ac:dyDescent="0.45">
      <c r="A13" s="23"/>
      <c r="B13" s="6"/>
      <c r="C13" s="69"/>
      <c r="D13" s="113"/>
      <c r="E13" s="278"/>
      <c r="F13" s="278"/>
      <c r="G13" s="125"/>
      <c r="H13" s="281"/>
      <c r="I13" s="248"/>
      <c r="J13" s="243"/>
      <c r="K13" s="248"/>
      <c r="L13" s="248"/>
      <c r="M13" s="243"/>
      <c r="N13" s="273"/>
      <c r="O13" s="273"/>
      <c r="P13" s="276"/>
      <c r="Q13" s="6"/>
      <c r="R13" s="65"/>
      <c r="S13" s="268" t="s">
        <v>12</v>
      </c>
      <c r="T13" s="84" t="s">
        <v>14</v>
      </c>
      <c r="U13" s="25">
        <f>I22</f>
        <v>0</v>
      </c>
      <c r="V13" s="25">
        <f>L22</f>
        <v>0</v>
      </c>
      <c r="W13" s="25">
        <f ca="1">N22</f>
        <v>283</v>
      </c>
      <c r="X13" s="25">
        <f ca="1">O22</f>
        <v>248</v>
      </c>
      <c r="Y13" s="25">
        <f ca="1">P22</f>
        <v>152</v>
      </c>
      <c r="Z13" s="49"/>
      <c r="AA13" s="29"/>
    </row>
    <row r="14" spans="1:27" ht="9" customHeight="1" x14ac:dyDescent="0.45">
      <c r="A14" s="23"/>
      <c r="B14" s="6"/>
      <c r="C14" s="69"/>
      <c r="D14" s="113"/>
      <c r="E14" s="278"/>
      <c r="F14" s="278"/>
      <c r="G14" s="125"/>
      <c r="H14" s="281"/>
      <c r="I14" s="248"/>
      <c r="J14" s="243"/>
      <c r="K14" s="248"/>
      <c r="L14" s="248"/>
      <c r="M14" s="243"/>
      <c r="N14" s="273"/>
      <c r="O14" s="273"/>
      <c r="P14" s="276"/>
      <c r="Q14" s="6"/>
      <c r="R14" s="65"/>
      <c r="S14" s="269"/>
      <c r="T14" s="84" t="s">
        <v>25</v>
      </c>
      <c r="U14" s="35">
        <f>I30</f>
        <v>0</v>
      </c>
      <c r="V14" s="35">
        <f>L30</f>
        <v>0</v>
      </c>
      <c r="W14" s="35">
        <f ca="1">N30</f>
        <v>125</v>
      </c>
      <c r="X14" s="35">
        <f ca="1">O30</f>
        <v>187</v>
      </c>
      <c r="Y14" s="35">
        <f ca="1">P30</f>
        <v>120</v>
      </c>
      <c r="Z14" s="49"/>
      <c r="AA14" s="29"/>
    </row>
    <row r="15" spans="1:27" ht="9" customHeight="1" x14ac:dyDescent="0.45">
      <c r="A15" s="23"/>
      <c r="B15" s="6"/>
      <c r="C15" s="110"/>
      <c r="D15" s="126"/>
      <c r="E15" s="279"/>
      <c r="F15" s="279"/>
      <c r="G15" s="117"/>
      <c r="H15" s="282"/>
      <c r="I15" s="249"/>
      <c r="J15" s="244"/>
      <c r="K15" s="249"/>
      <c r="L15" s="249"/>
      <c r="M15" s="244"/>
      <c r="N15" s="274"/>
      <c r="O15" s="274"/>
      <c r="P15" s="277"/>
      <c r="Q15" s="6"/>
      <c r="R15" s="65"/>
      <c r="S15" s="270"/>
      <c r="T15" s="84" t="s">
        <v>49</v>
      </c>
      <c r="U15" s="5">
        <f>U13-U14</f>
        <v>0</v>
      </c>
      <c r="V15" s="5">
        <f>V13-V14</f>
        <v>0</v>
      </c>
      <c r="W15" s="5">
        <f ca="1">W13-W14</f>
        <v>158</v>
      </c>
      <c r="X15" s="5">
        <f ca="1">X13-X14</f>
        <v>61</v>
      </c>
      <c r="Y15" s="5">
        <f ca="1">Y13-Y14</f>
        <v>32</v>
      </c>
      <c r="Z15" s="49"/>
      <c r="AA15" s="29"/>
    </row>
    <row r="16" spans="1:27" ht="12" customHeight="1" x14ac:dyDescent="0.45">
      <c r="A16" s="23"/>
      <c r="B16" s="42"/>
      <c r="C16" s="11" t="s">
        <v>57</v>
      </c>
      <c r="D16" s="100"/>
      <c r="E16" s="103"/>
      <c r="F16" s="102"/>
      <c r="G16" s="101"/>
      <c r="H16" s="142"/>
      <c r="I16" s="120"/>
      <c r="J16" s="99">
        <f t="shared" ref="J16:J37" si="0">I16-H16</f>
        <v>0</v>
      </c>
      <c r="K16" s="21"/>
      <c r="L16" s="83"/>
      <c r="M16" s="55">
        <f t="shared" ref="M16:M37" si="1">L16-K16</f>
        <v>0</v>
      </c>
      <c r="N16" s="77">
        <f>L37</f>
        <v>0</v>
      </c>
      <c r="O16" s="77">
        <f ca="1">N37</f>
        <v>395</v>
      </c>
      <c r="P16" s="82">
        <f ca="1">O37</f>
        <v>787</v>
      </c>
      <c r="Q16" s="106"/>
      <c r="R16" s="1"/>
      <c r="S16" s="89"/>
      <c r="T16" s="89"/>
      <c r="U16" s="89"/>
      <c r="V16" s="89"/>
      <c r="W16" s="89"/>
      <c r="X16" s="89"/>
      <c r="Y16" s="89"/>
      <c r="Z16" s="80"/>
      <c r="AA16" s="29"/>
    </row>
    <row r="17" spans="1:34" ht="13.5" customHeight="1" x14ac:dyDescent="0.45">
      <c r="A17" s="23"/>
      <c r="B17" s="24"/>
      <c r="C17" s="70" t="s">
        <v>6</v>
      </c>
      <c r="D17" s="64" t="s">
        <v>3</v>
      </c>
      <c r="E17" s="245" t="s">
        <v>64</v>
      </c>
      <c r="F17" s="246"/>
      <c r="G17" s="36" t="s">
        <v>65</v>
      </c>
      <c r="H17" s="147"/>
      <c r="I17" s="148"/>
      <c r="J17" s="149">
        <f t="shared" si="0"/>
        <v>0</v>
      </c>
      <c r="K17" s="150">
        <f ca="1">RANDBETWEEN(0,100)</f>
        <v>83</v>
      </c>
      <c r="L17" s="151"/>
      <c r="M17" s="149">
        <f t="shared" ca="1" si="1"/>
        <v>-83</v>
      </c>
      <c r="N17" s="152">
        <f t="shared" ref="N17:P21" ca="1" si="2">RANDBETWEEN(0,100)</f>
        <v>51</v>
      </c>
      <c r="O17" s="152">
        <f t="shared" ca="1" si="2"/>
        <v>27</v>
      </c>
      <c r="P17" s="153">
        <f t="shared" ca="1" si="2"/>
        <v>7</v>
      </c>
      <c r="Q17" s="2"/>
      <c r="R17" s="4"/>
      <c r="S17" s="4"/>
      <c r="T17" s="4"/>
      <c r="U17" s="4"/>
      <c r="V17" s="4"/>
      <c r="W17" s="4"/>
      <c r="X17" s="4"/>
      <c r="Y17" s="4"/>
      <c r="Z17" s="7"/>
      <c r="AA17" s="29"/>
      <c r="AC17" s="4">
        <v>11.604494533994499</v>
      </c>
      <c r="AE17" s="4">
        <v>-11.604494533994499</v>
      </c>
      <c r="AF17" s="4">
        <v>39.907948406393501</v>
      </c>
      <c r="AG17" s="4">
        <v>53.232030884692499</v>
      </c>
      <c r="AH17" s="4">
        <v>86.128952138808401</v>
      </c>
    </row>
    <row r="18" spans="1:34" ht="13.5" customHeight="1" x14ac:dyDescent="0.45">
      <c r="A18" s="23"/>
      <c r="B18" s="24"/>
      <c r="C18" s="51" t="s">
        <v>6</v>
      </c>
      <c r="D18" s="54" t="s">
        <v>3</v>
      </c>
      <c r="E18" s="250" t="s">
        <v>71</v>
      </c>
      <c r="F18" s="251"/>
      <c r="G18" s="36" t="s">
        <v>73</v>
      </c>
      <c r="H18" s="154"/>
      <c r="I18" s="155"/>
      <c r="J18" s="156">
        <f t="shared" si="0"/>
        <v>0</v>
      </c>
      <c r="K18" s="157">
        <f t="shared" ref="K18:K21" ca="1" si="3">RANDBETWEEN(0,100)</f>
        <v>74</v>
      </c>
      <c r="L18" s="158"/>
      <c r="M18" s="156">
        <f t="shared" ca="1" si="1"/>
        <v>-74</v>
      </c>
      <c r="N18" s="159">
        <f t="shared" ca="1" si="2"/>
        <v>59</v>
      </c>
      <c r="O18" s="159">
        <f t="shared" ca="1" si="2"/>
        <v>31</v>
      </c>
      <c r="P18" s="160">
        <f t="shared" ca="1" si="2"/>
        <v>4</v>
      </c>
      <c r="Q18" s="2"/>
      <c r="R18" s="4"/>
      <c r="S18" s="4"/>
      <c r="T18" s="4"/>
      <c r="U18" s="4"/>
      <c r="V18" s="4"/>
      <c r="W18" s="4"/>
      <c r="X18" s="4"/>
      <c r="Y18" s="4"/>
      <c r="Z18" s="7"/>
      <c r="AA18" s="29"/>
      <c r="AC18" s="4">
        <v>88.883516272976607</v>
      </c>
      <c r="AE18" s="4">
        <v>-88.883516272976607</v>
      </c>
      <c r="AF18" s="4">
        <v>44.248786117564102</v>
      </c>
      <c r="AG18" s="4">
        <v>64.981259475788605</v>
      </c>
      <c r="AH18" s="4">
        <v>48.103788945371797</v>
      </c>
    </row>
    <row r="19" spans="1:34" ht="13.5" customHeight="1" x14ac:dyDescent="0.45">
      <c r="A19" s="23"/>
      <c r="B19" s="24"/>
      <c r="C19" s="51" t="s">
        <v>6</v>
      </c>
      <c r="D19" s="46" t="s">
        <v>3</v>
      </c>
      <c r="E19" s="250" t="s">
        <v>7</v>
      </c>
      <c r="F19" s="251"/>
      <c r="G19" s="36" t="s">
        <v>8</v>
      </c>
      <c r="H19" s="154"/>
      <c r="I19" s="155"/>
      <c r="J19" s="156">
        <f t="shared" si="0"/>
        <v>0</v>
      </c>
      <c r="K19" s="157">
        <f ca="1">RANDBETWEEN(0,100)</f>
        <v>80</v>
      </c>
      <c r="L19" s="158"/>
      <c r="M19" s="156">
        <f t="shared" ca="1" si="1"/>
        <v>-80</v>
      </c>
      <c r="N19" s="159">
        <f t="shared" ca="1" si="2"/>
        <v>92</v>
      </c>
      <c r="O19" s="159">
        <f t="shared" ca="1" si="2"/>
        <v>43</v>
      </c>
      <c r="P19" s="160">
        <f t="shared" ca="1" si="2"/>
        <v>67</v>
      </c>
      <c r="Q19" s="2"/>
      <c r="R19" s="4"/>
      <c r="S19" s="4"/>
      <c r="T19" s="4"/>
      <c r="U19" s="4"/>
      <c r="V19" s="27"/>
      <c r="W19" s="62"/>
      <c r="X19" s="4"/>
      <c r="Y19" s="4"/>
      <c r="Z19" s="7"/>
      <c r="AA19" s="29"/>
      <c r="AC19" s="4">
        <v>73.924384628109294</v>
      </c>
      <c r="AE19" s="4">
        <v>-73.924384628109294</v>
      </c>
      <c r="AF19" s="4">
        <v>1.0914476007734499</v>
      </c>
      <c r="AG19" s="4">
        <v>31.780739552954</v>
      </c>
      <c r="AH19" s="4">
        <v>9.8400070888251392</v>
      </c>
    </row>
    <row r="20" spans="1:34" ht="13.5" customHeight="1" x14ac:dyDescent="0.45">
      <c r="A20" s="23"/>
      <c r="B20" s="24"/>
      <c r="C20" s="72" t="s">
        <v>6</v>
      </c>
      <c r="D20" s="54" t="s">
        <v>3</v>
      </c>
      <c r="E20" s="252" t="s">
        <v>21</v>
      </c>
      <c r="F20" s="253"/>
      <c r="G20" s="36" t="s">
        <v>22</v>
      </c>
      <c r="H20" s="154"/>
      <c r="I20" s="155"/>
      <c r="J20" s="156">
        <f t="shared" si="0"/>
        <v>0</v>
      </c>
      <c r="K20" s="157">
        <f ca="1">RANDBETWEEN(0,100)</f>
        <v>11</v>
      </c>
      <c r="L20" s="158"/>
      <c r="M20" s="156">
        <f t="shared" ca="1" si="1"/>
        <v>-11</v>
      </c>
      <c r="N20" s="159">
        <f t="shared" ca="1" si="2"/>
        <v>33</v>
      </c>
      <c r="O20" s="159">
        <f t="shared" ca="1" si="2"/>
        <v>98</v>
      </c>
      <c r="P20" s="160">
        <f t="shared" ca="1" si="2"/>
        <v>46</v>
      </c>
      <c r="Q20" s="2"/>
      <c r="R20" s="4"/>
      <c r="S20" s="4"/>
      <c r="T20" s="4"/>
      <c r="U20" s="4"/>
      <c r="V20" s="27"/>
      <c r="W20" s="62"/>
      <c r="X20" s="4"/>
      <c r="Y20" s="4"/>
      <c r="Z20" s="7"/>
      <c r="AA20" s="29"/>
      <c r="AC20" s="4">
        <v>97.525108863687194</v>
      </c>
      <c r="AE20" s="4">
        <v>-97.525108863687194</v>
      </c>
      <c r="AF20" s="4">
        <v>2.3666958426096598</v>
      </c>
      <c r="AG20" s="4">
        <v>83.682460479981302</v>
      </c>
      <c r="AH20" s="4">
        <v>85.719007557962499</v>
      </c>
    </row>
    <row r="21" spans="1:34" ht="13.5" customHeight="1" x14ac:dyDescent="0.45">
      <c r="A21" s="23"/>
      <c r="B21" s="42"/>
      <c r="C21" s="51" t="s">
        <v>6</v>
      </c>
      <c r="D21" s="98" t="s">
        <v>3</v>
      </c>
      <c r="E21" s="141" t="s">
        <v>43</v>
      </c>
      <c r="F21" s="128"/>
      <c r="G21" s="36" t="s">
        <v>44</v>
      </c>
      <c r="H21" s="85"/>
      <c r="I21" s="139"/>
      <c r="J21" s="116">
        <f t="shared" si="0"/>
        <v>0</v>
      </c>
      <c r="K21" s="161">
        <f t="shared" ca="1" si="3"/>
        <v>14</v>
      </c>
      <c r="L21" s="162"/>
      <c r="M21" s="116">
        <f t="shared" ca="1" si="1"/>
        <v>-14</v>
      </c>
      <c r="N21" s="163">
        <f t="shared" ca="1" si="2"/>
        <v>48</v>
      </c>
      <c r="O21" s="163">
        <f t="shared" ca="1" si="2"/>
        <v>49</v>
      </c>
      <c r="P21" s="164">
        <f t="shared" ca="1" si="2"/>
        <v>28</v>
      </c>
      <c r="Q21" s="39"/>
      <c r="R21" s="1"/>
      <c r="S21" s="1"/>
      <c r="T21" s="1"/>
      <c r="U21" s="1"/>
      <c r="V21" s="1"/>
      <c r="W21" s="1"/>
      <c r="X21" s="1"/>
      <c r="Y21" s="1"/>
      <c r="Z21" s="80"/>
      <c r="AA21" s="29"/>
      <c r="AC21" s="1">
        <v>1.45804909709742</v>
      </c>
      <c r="AE21" s="1">
        <v>-1.45804909709742</v>
      </c>
      <c r="AF21" s="1">
        <v>81.453163063902096</v>
      </c>
      <c r="AG21" s="1">
        <v>88.313098265562999</v>
      </c>
      <c r="AH21" s="1">
        <v>51.533759329324198</v>
      </c>
    </row>
    <row r="22" spans="1:34" ht="13.5" customHeight="1" x14ac:dyDescent="0.45">
      <c r="A22" s="23"/>
      <c r="B22" s="42"/>
      <c r="C22" s="92" t="s">
        <v>6</v>
      </c>
      <c r="D22" s="130" t="s">
        <v>56</v>
      </c>
      <c r="E22" s="127"/>
      <c r="F22" s="94"/>
      <c r="G22" s="93"/>
      <c r="H22" s="16">
        <f>SUM(H17:H21)</f>
        <v>0</v>
      </c>
      <c r="I22" s="16">
        <f>SUM(I17:I21)</f>
        <v>0</v>
      </c>
      <c r="J22" s="16">
        <f t="shared" si="0"/>
        <v>0</v>
      </c>
      <c r="K22" s="16">
        <f ca="1">SUM(K17:K21)</f>
        <v>262</v>
      </c>
      <c r="L22" s="16">
        <f>SUM(L17:L21)</f>
        <v>0</v>
      </c>
      <c r="M22" s="16">
        <f t="shared" ca="1" si="1"/>
        <v>-262</v>
      </c>
      <c r="N22" s="16">
        <f ca="1">SUM(N17:N21)</f>
        <v>283</v>
      </c>
      <c r="O22" s="16">
        <f ca="1">SUM(O17:O21)</f>
        <v>248</v>
      </c>
      <c r="P22" s="8">
        <f ca="1">SUM(P17:P21)</f>
        <v>152</v>
      </c>
      <c r="Q22" s="39"/>
      <c r="R22" s="1"/>
      <c r="S22" s="1"/>
      <c r="T22" s="1"/>
      <c r="U22" s="1"/>
      <c r="V22" s="1"/>
      <c r="W22" s="1"/>
      <c r="X22" s="1"/>
      <c r="Y22" s="1"/>
      <c r="Z22" s="80"/>
      <c r="AA22" s="29"/>
      <c r="AH22" s="1">
        <v>281.32551506029199</v>
      </c>
    </row>
    <row r="23" spans="1:34" ht="13.5" customHeight="1" x14ac:dyDescent="0.45">
      <c r="A23" s="23"/>
      <c r="B23" s="24"/>
      <c r="C23" s="171" t="s">
        <v>2</v>
      </c>
      <c r="D23" s="64" t="s">
        <v>3</v>
      </c>
      <c r="E23" s="245" t="s">
        <v>62</v>
      </c>
      <c r="F23" s="246"/>
      <c r="G23" s="36" t="s">
        <v>63</v>
      </c>
      <c r="H23" s="147"/>
      <c r="I23" s="148"/>
      <c r="J23" s="149">
        <f t="shared" si="0"/>
        <v>0</v>
      </c>
      <c r="K23" s="150">
        <f ca="1">RANDBETWEEN(0,60)</f>
        <v>17</v>
      </c>
      <c r="L23" s="151"/>
      <c r="M23" s="149">
        <f t="shared" ca="1" si="1"/>
        <v>-17</v>
      </c>
      <c r="N23" s="152">
        <f t="shared" ref="N23:P29" ca="1" si="4">RANDBETWEEN(0,60)</f>
        <v>54</v>
      </c>
      <c r="O23" s="152">
        <f t="shared" ca="1" si="4"/>
        <v>33</v>
      </c>
      <c r="P23" s="153">
        <f t="shared" ca="1" si="4"/>
        <v>50</v>
      </c>
      <c r="Q23" s="2"/>
      <c r="R23" s="4"/>
      <c r="S23" s="4"/>
      <c r="T23" s="4"/>
      <c r="U23" s="4"/>
      <c r="V23" s="4"/>
      <c r="W23" s="4"/>
      <c r="X23" s="4"/>
      <c r="Y23" s="4"/>
      <c r="Z23" s="7"/>
      <c r="AA23" s="29"/>
      <c r="AC23" s="4">
        <v>46.750842324410598</v>
      </c>
      <c r="AE23" s="4">
        <v>-46.750842324410598</v>
      </c>
      <c r="AF23" s="4">
        <v>82.815934657597097</v>
      </c>
      <c r="AG23" s="4">
        <v>31.531619236235901</v>
      </c>
      <c r="AH23" s="4">
        <v>37.0554588745103</v>
      </c>
    </row>
    <row r="24" spans="1:34" ht="13.5" customHeight="1" x14ac:dyDescent="0.45">
      <c r="A24" s="23"/>
      <c r="B24" s="24"/>
      <c r="C24" s="51" t="s">
        <v>2</v>
      </c>
      <c r="D24" s="54" t="s">
        <v>3</v>
      </c>
      <c r="E24" s="250" t="s">
        <v>71</v>
      </c>
      <c r="F24" s="251"/>
      <c r="G24" s="36" t="s">
        <v>72</v>
      </c>
      <c r="H24" s="154"/>
      <c r="I24" s="155"/>
      <c r="J24" s="156">
        <f t="shared" si="0"/>
        <v>0</v>
      </c>
      <c r="K24" s="157">
        <f t="shared" ref="K24:K29" ca="1" si="5">RANDBETWEEN(0,60)</f>
        <v>38</v>
      </c>
      <c r="L24" s="158"/>
      <c r="M24" s="156">
        <f t="shared" ca="1" si="1"/>
        <v>-38</v>
      </c>
      <c r="N24" s="159">
        <f t="shared" ca="1" si="4"/>
        <v>23</v>
      </c>
      <c r="O24" s="159">
        <f t="shared" ca="1" si="4"/>
        <v>56</v>
      </c>
      <c r="P24" s="160">
        <f t="shared" ca="1" si="4"/>
        <v>0</v>
      </c>
      <c r="Q24" s="2"/>
      <c r="R24" s="4"/>
      <c r="S24" s="4"/>
      <c r="T24" s="4"/>
      <c r="U24" s="4"/>
      <c r="V24" s="4"/>
      <c r="W24" s="4"/>
      <c r="X24" s="4"/>
      <c r="Y24" s="4"/>
      <c r="Z24" s="7"/>
      <c r="AA24" s="29"/>
      <c r="AC24" s="4">
        <v>50.031410957027902</v>
      </c>
      <c r="AE24" s="4">
        <v>-50.031410957027902</v>
      </c>
      <c r="AF24" s="4">
        <v>33.853859465596798</v>
      </c>
      <c r="AG24" s="4">
        <v>68.399976058293007</v>
      </c>
      <c r="AH24" s="4">
        <v>2.3538914228887799</v>
      </c>
    </row>
    <row r="25" spans="1:34" ht="13.5" customHeight="1" x14ac:dyDescent="0.45">
      <c r="A25" s="23"/>
      <c r="B25" s="24"/>
      <c r="C25" s="51" t="s">
        <v>2</v>
      </c>
      <c r="D25" s="54" t="s">
        <v>3</v>
      </c>
      <c r="E25" s="250" t="s">
        <v>4</v>
      </c>
      <c r="F25" s="251"/>
      <c r="G25" s="36" t="s">
        <v>5</v>
      </c>
      <c r="H25" s="154"/>
      <c r="I25" s="155"/>
      <c r="J25" s="156">
        <f t="shared" si="0"/>
        <v>0</v>
      </c>
      <c r="K25" s="157">
        <f t="shared" ca="1" si="5"/>
        <v>26</v>
      </c>
      <c r="L25" s="158"/>
      <c r="M25" s="156">
        <f t="shared" ca="1" si="1"/>
        <v>-26</v>
      </c>
      <c r="N25" s="159">
        <f t="shared" ca="1" si="4"/>
        <v>18</v>
      </c>
      <c r="O25" s="159">
        <f t="shared" ca="1" si="4"/>
        <v>46</v>
      </c>
      <c r="P25" s="160">
        <f t="shared" ca="1" si="4"/>
        <v>24</v>
      </c>
      <c r="Q25" s="2"/>
      <c r="R25" s="4"/>
      <c r="S25" s="4"/>
      <c r="T25" s="4"/>
      <c r="U25" s="4"/>
      <c r="V25" s="4"/>
      <c r="W25" s="4"/>
      <c r="X25" s="4"/>
      <c r="Y25" s="4"/>
      <c r="Z25" s="7"/>
      <c r="AA25" s="29"/>
      <c r="AC25" s="4">
        <v>46.051811789082002</v>
      </c>
      <c r="AE25" s="4">
        <v>-46.051811789082002</v>
      </c>
      <c r="AF25" s="4">
        <v>1.38372594032605</v>
      </c>
      <c r="AG25" s="4">
        <v>45.746389547281098</v>
      </c>
      <c r="AH25" s="4">
        <v>16.159621186842902</v>
      </c>
    </row>
    <row r="26" spans="1:34" ht="13.5" customHeight="1" x14ac:dyDescent="0.45">
      <c r="A26" s="23"/>
      <c r="B26" s="24"/>
      <c r="C26" s="72" t="s">
        <v>2</v>
      </c>
      <c r="D26" s="46" t="s">
        <v>3</v>
      </c>
      <c r="E26" s="118" t="s">
        <v>19</v>
      </c>
      <c r="F26" s="18"/>
      <c r="G26" s="36" t="s">
        <v>20</v>
      </c>
      <c r="H26" s="154"/>
      <c r="I26" s="155"/>
      <c r="J26" s="156">
        <f t="shared" si="0"/>
        <v>0</v>
      </c>
      <c r="K26" s="157">
        <f ca="1">RANDBETWEEN(0,60)</f>
        <v>43</v>
      </c>
      <c r="L26" s="158"/>
      <c r="M26" s="156">
        <f t="shared" ca="1" si="1"/>
        <v>-43</v>
      </c>
      <c r="N26" s="159">
        <f t="shared" ca="1" si="4"/>
        <v>36</v>
      </c>
      <c r="O26" s="159">
        <f t="shared" ca="1" si="4"/>
        <v>34</v>
      </c>
      <c r="P26" s="160">
        <f t="shared" ca="1" si="4"/>
        <v>25</v>
      </c>
      <c r="Q26" s="2"/>
      <c r="R26" s="4"/>
      <c r="S26" s="4"/>
      <c r="T26" s="4"/>
      <c r="U26" s="4"/>
      <c r="V26" s="4"/>
      <c r="W26" s="4"/>
      <c r="X26" s="4"/>
      <c r="Y26" s="4"/>
      <c r="Z26" s="7"/>
      <c r="AA26" s="29"/>
      <c r="AC26" s="4">
        <v>93.836250237140305</v>
      </c>
      <c r="AE26" s="4">
        <v>-93.836250237140305</v>
      </c>
      <c r="AF26" s="4">
        <v>37.770606451149703</v>
      </c>
      <c r="AG26" s="4">
        <v>52.6139148653671</v>
      </c>
      <c r="AH26" s="4">
        <v>52.803214325405698</v>
      </c>
    </row>
    <row r="27" spans="1:34" ht="13.5" customHeight="1" x14ac:dyDescent="0.45">
      <c r="A27" s="23"/>
      <c r="B27" s="24"/>
      <c r="C27" s="51" t="s">
        <v>2</v>
      </c>
      <c r="D27" s="54" t="s">
        <v>3</v>
      </c>
      <c r="E27" s="118" t="s">
        <v>38</v>
      </c>
      <c r="F27" s="18"/>
      <c r="G27" s="36" t="s">
        <v>39</v>
      </c>
      <c r="H27" s="154"/>
      <c r="I27" s="155"/>
      <c r="J27" s="156">
        <f t="shared" si="0"/>
        <v>0</v>
      </c>
      <c r="K27" s="157">
        <f t="shared" ca="1" si="5"/>
        <v>28</v>
      </c>
      <c r="L27" s="158"/>
      <c r="M27" s="63">
        <f t="shared" ca="1" si="1"/>
        <v>-28</v>
      </c>
      <c r="N27" s="159">
        <f t="shared" ca="1" si="4"/>
        <v>32</v>
      </c>
      <c r="O27" s="159">
        <f t="shared" ca="1" si="4"/>
        <v>47</v>
      </c>
      <c r="P27" s="160">
        <f t="shared" ca="1" si="4"/>
        <v>6</v>
      </c>
      <c r="Q27" s="2"/>
      <c r="R27" s="4"/>
      <c r="S27" s="4"/>
      <c r="T27" s="4"/>
      <c r="U27" s="4"/>
      <c r="V27" s="4"/>
      <c r="W27" s="4"/>
      <c r="X27" s="4"/>
      <c r="Y27" s="4"/>
      <c r="Z27" s="7"/>
      <c r="AA27" s="29"/>
      <c r="AC27" s="4">
        <v>70.170808886843901</v>
      </c>
      <c r="AE27" s="4">
        <v>-70.170808886843901</v>
      </c>
      <c r="AF27" s="4">
        <v>37.072207486736197</v>
      </c>
      <c r="AG27" s="4">
        <v>33.5441116610546</v>
      </c>
      <c r="AH27" s="4">
        <v>20.297659578054802</v>
      </c>
    </row>
    <row r="28" spans="1:34" ht="13.5" customHeight="1" x14ac:dyDescent="0.45">
      <c r="A28" s="23"/>
      <c r="B28" s="24"/>
      <c r="C28" s="51" t="s">
        <v>2</v>
      </c>
      <c r="D28" s="44" t="s">
        <v>3</v>
      </c>
      <c r="E28" s="57" t="s">
        <v>53</v>
      </c>
      <c r="F28" s="144"/>
      <c r="G28" s="36" t="s">
        <v>54</v>
      </c>
      <c r="H28" s="154"/>
      <c r="I28" s="155"/>
      <c r="J28" s="156">
        <f t="shared" si="0"/>
        <v>0</v>
      </c>
      <c r="K28" s="157">
        <f t="shared" ca="1" si="5"/>
        <v>40</v>
      </c>
      <c r="L28" s="158"/>
      <c r="M28" s="156">
        <f t="shared" ca="1" si="1"/>
        <v>-40</v>
      </c>
      <c r="N28" s="159">
        <f t="shared" ca="1" si="4"/>
        <v>18</v>
      </c>
      <c r="O28" s="159">
        <f t="shared" ca="1" si="4"/>
        <v>55</v>
      </c>
      <c r="P28" s="160">
        <f t="shared" ca="1" si="4"/>
        <v>55</v>
      </c>
      <c r="Q28" s="2"/>
      <c r="R28" s="4"/>
      <c r="S28" s="4"/>
      <c r="T28" s="4"/>
      <c r="U28" s="4"/>
      <c r="V28" s="4"/>
      <c r="W28" s="4"/>
      <c r="X28" s="4"/>
      <c r="Y28" s="4"/>
      <c r="Z28" s="7"/>
      <c r="AA28" s="29"/>
      <c r="AC28" s="4">
        <v>43.437687055430899</v>
      </c>
      <c r="AE28" s="4">
        <v>-43.437687055430899</v>
      </c>
      <c r="AF28" s="4">
        <v>55.384904032393003</v>
      </c>
      <c r="AG28" s="4">
        <v>94.8730860111352</v>
      </c>
      <c r="AH28" s="4">
        <v>64.708060763008902</v>
      </c>
    </row>
    <row r="29" spans="1:34" ht="13.5" customHeight="1" x14ac:dyDescent="0.45">
      <c r="A29" s="23"/>
      <c r="B29" s="42"/>
      <c r="C29" s="51" t="s">
        <v>2</v>
      </c>
      <c r="D29" s="90" t="s">
        <v>60</v>
      </c>
      <c r="E29" s="137" t="s">
        <v>61</v>
      </c>
      <c r="F29" s="128"/>
      <c r="G29" s="143"/>
      <c r="H29" s="140"/>
      <c r="I29" s="139"/>
      <c r="J29" s="116">
        <f t="shared" si="0"/>
        <v>0</v>
      </c>
      <c r="K29" s="161">
        <f t="shared" ca="1" si="5"/>
        <v>58</v>
      </c>
      <c r="L29" s="162"/>
      <c r="M29" s="165">
        <f t="shared" ca="1" si="1"/>
        <v>-58</v>
      </c>
      <c r="N29" s="163">
        <f t="shared" ca="1" si="4"/>
        <v>21</v>
      </c>
      <c r="O29" s="163">
        <f t="shared" ca="1" si="4"/>
        <v>5</v>
      </c>
      <c r="P29" s="164">
        <f t="shared" ca="1" si="4"/>
        <v>10</v>
      </c>
      <c r="Q29" s="39"/>
      <c r="R29" s="1"/>
      <c r="S29" s="1"/>
      <c r="T29" s="1"/>
      <c r="U29" s="1"/>
      <c r="V29" s="1"/>
      <c r="W29" s="1"/>
      <c r="X29" s="1"/>
      <c r="Y29" s="1"/>
      <c r="Z29" s="80"/>
      <c r="AA29" s="29"/>
      <c r="AC29" s="1">
        <v>-153.76651570814099</v>
      </c>
      <c r="AE29" s="1">
        <v>153.76651570814099</v>
      </c>
      <c r="AF29" s="1">
        <v>28.366965566219701</v>
      </c>
      <c r="AG29" s="1">
        <v>13.495248212644</v>
      </c>
      <c r="AH29" s="1">
        <v>56.966489298863998</v>
      </c>
    </row>
    <row r="30" spans="1:34" ht="13.5" customHeight="1" x14ac:dyDescent="0.45">
      <c r="A30" s="23"/>
      <c r="B30" s="42"/>
      <c r="C30" s="92" t="s">
        <v>2</v>
      </c>
      <c r="D30" s="130" t="s">
        <v>69</v>
      </c>
      <c r="E30" s="127"/>
      <c r="F30" s="94"/>
      <c r="G30" s="47"/>
      <c r="H30" s="16">
        <f>SUM(H23:H29)</f>
        <v>0</v>
      </c>
      <c r="I30" s="16">
        <f>SUM(I23:I29)</f>
        <v>0</v>
      </c>
      <c r="J30" s="16">
        <f t="shared" si="0"/>
        <v>0</v>
      </c>
      <c r="K30" s="16">
        <f ca="1">SUM(K23:K29)</f>
        <v>250</v>
      </c>
      <c r="L30" s="16">
        <f>SUM(L25:L29)</f>
        <v>0</v>
      </c>
      <c r="M30" s="16">
        <f t="shared" ca="1" si="1"/>
        <v>-250</v>
      </c>
      <c r="N30" s="16">
        <f ca="1">SUM(N25:N29)</f>
        <v>125</v>
      </c>
      <c r="O30" s="16">
        <f ca="1">SUM(O25:O29)</f>
        <v>187</v>
      </c>
      <c r="P30" s="8">
        <f ca="1">SUM(P25:P29)</f>
        <v>120</v>
      </c>
      <c r="Q30" s="39"/>
      <c r="R30" s="1"/>
      <c r="S30" s="1"/>
      <c r="T30" s="1"/>
      <c r="U30" s="1"/>
      <c r="V30" s="1"/>
      <c r="W30" s="1"/>
      <c r="X30" s="1"/>
      <c r="Y30" s="1"/>
      <c r="Z30" s="80"/>
      <c r="AA30" s="29"/>
      <c r="AH30" s="1">
        <v>210.935045152176</v>
      </c>
    </row>
    <row r="31" spans="1:34" ht="23.25" customHeight="1" x14ac:dyDescent="0.45">
      <c r="A31" s="23"/>
      <c r="B31" s="42"/>
      <c r="C31" s="11" t="s">
        <v>0</v>
      </c>
      <c r="D31" s="122"/>
      <c r="E31" s="17"/>
      <c r="F31" s="111"/>
      <c r="G31" s="75"/>
      <c r="H31" s="16">
        <f>H16+H22-H30</f>
        <v>0</v>
      </c>
      <c r="I31" s="16">
        <f>I16+I22-I30</f>
        <v>0</v>
      </c>
      <c r="J31" s="16">
        <f t="shared" si="0"/>
        <v>0</v>
      </c>
      <c r="K31" s="16">
        <f ca="1">K16+K22-K30</f>
        <v>12</v>
      </c>
      <c r="L31" s="16">
        <f>L16+L22-L30</f>
        <v>0</v>
      </c>
      <c r="M31" s="16">
        <f t="shared" ca="1" si="1"/>
        <v>-12</v>
      </c>
      <c r="N31" s="16">
        <f ca="1">N16+N22-N30</f>
        <v>158</v>
      </c>
      <c r="O31" s="16">
        <f ca="1">O16+O22-O30</f>
        <v>456</v>
      </c>
      <c r="P31" s="8">
        <f ca="1">P16+P22-P30</f>
        <v>819</v>
      </c>
      <c r="Q31" s="39"/>
      <c r="R31" s="1"/>
      <c r="S31" s="1"/>
      <c r="T31" s="1"/>
      <c r="U31" s="1"/>
      <c r="V31" s="1"/>
      <c r="W31" s="1"/>
      <c r="X31" s="1"/>
      <c r="Y31" s="1"/>
      <c r="Z31" s="80"/>
      <c r="AA31" s="29"/>
      <c r="AH31" s="1">
        <v>555.09624528663699</v>
      </c>
    </row>
    <row r="32" spans="1:34" ht="13.5" customHeight="1" outlineLevel="1" x14ac:dyDescent="0.45">
      <c r="A32" s="23"/>
      <c r="B32" s="24"/>
      <c r="C32" s="172" t="s">
        <v>15</v>
      </c>
      <c r="D32" s="112" t="s">
        <v>16</v>
      </c>
      <c r="E32" s="136" t="s">
        <v>17</v>
      </c>
      <c r="F32" s="135"/>
      <c r="G32" s="36" t="s">
        <v>18</v>
      </c>
      <c r="H32" s="147"/>
      <c r="I32" s="148"/>
      <c r="J32" s="149">
        <f t="shared" si="0"/>
        <v>0</v>
      </c>
      <c r="K32" s="150">
        <f t="shared" ref="K32:K36" ca="1" si="6">RANDBETWEEN(0,100)</f>
        <v>39</v>
      </c>
      <c r="L32" s="151"/>
      <c r="M32" s="59">
        <f t="shared" ca="1" si="1"/>
        <v>-39</v>
      </c>
      <c r="N32" s="152">
        <f t="shared" ref="N32:P32" ca="1" si="7">RANDBETWEEN(0,100)</f>
        <v>70</v>
      </c>
      <c r="O32" s="152">
        <f t="shared" ca="1" si="7"/>
        <v>33</v>
      </c>
      <c r="P32" s="153">
        <f t="shared" ca="1" si="7"/>
        <v>96</v>
      </c>
      <c r="Q32" s="2"/>
      <c r="R32" s="4"/>
      <c r="S32" s="37"/>
      <c r="T32" s="37"/>
      <c r="U32" s="37"/>
      <c r="V32" s="37"/>
      <c r="W32" s="37"/>
      <c r="X32" s="37"/>
      <c r="Y32" s="37"/>
      <c r="Z32" s="7"/>
      <c r="AA32" s="29"/>
      <c r="AC32" s="4">
        <v>12.889627037237601</v>
      </c>
      <c r="AE32" s="4">
        <v>-12.889627037237601</v>
      </c>
      <c r="AF32" s="4">
        <v>65.715886714037197</v>
      </c>
      <c r="AG32" s="4">
        <v>14.055133360689201</v>
      </c>
      <c r="AH32" s="4">
        <v>40.566182128298799</v>
      </c>
    </row>
    <row r="33" spans="1:34" ht="13.5" customHeight="1" outlineLevel="1" x14ac:dyDescent="0.45">
      <c r="A33" s="23"/>
      <c r="B33" s="24"/>
      <c r="C33" s="173" t="s">
        <v>15</v>
      </c>
      <c r="D33" s="66" t="s">
        <v>16</v>
      </c>
      <c r="E33" s="118" t="s">
        <v>36</v>
      </c>
      <c r="F33" s="18"/>
      <c r="G33" s="36" t="s">
        <v>37</v>
      </c>
      <c r="H33" s="154"/>
      <c r="I33" s="155"/>
      <c r="J33" s="156">
        <f t="shared" si="0"/>
        <v>0</v>
      </c>
      <c r="K33" s="157">
        <f t="shared" ca="1" si="6"/>
        <v>79</v>
      </c>
      <c r="L33" s="158"/>
      <c r="M33" s="156">
        <f t="shared" ca="1" si="1"/>
        <v>-79</v>
      </c>
      <c r="N33" s="159">
        <f t="shared" ref="N33:P36" ca="1" si="8">RANDBETWEEN(0,100)</f>
        <v>53</v>
      </c>
      <c r="O33" s="159">
        <f t="shared" ca="1" si="8"/>
        <v>82</v>
      </c>
      <c r="P33" s="160">
        <f t="shared" ca="1" si="8"/>
        <v>45</v>
      </c>
      <c r="Q33" s="2"/>
      <c r="R33" s="50"/>
      <c r="S33" s="109" t="s">
        <v>40</v>
      </c>
      <c r="T33" s="67" t="s">
        <v>41</v>
      </c>
      <c r="U33" s="255" t="s">
        <v>42</v>
      </c>
      <c r="V33" s="256"/>
      <c r="W33" s="256"/>
      <c r="X33" s="256"/>
      <c r="Y33" s="257"/>
      <c r="Z33" s="108"/>
      <c r="AA33" s="29"/>
      <c r="AC33" s="4">
        <v>70.435840821730395</v>
      </c>
      <c r="AE33" s="4">
        <v>-70.435840821730395</v>
      </c>
      <c r="AF33" s="4">
        <v>64.891133203316002</v>
      </c>
      <c r="AG33" s="4">
        <v>13.005330348891</v>
      </c>
      <c r="AH33" s="4">
        <v>57.619455048586502</v>
      </c>
    </row>
    <row r="34" spans="1:34" ht="13.5" customHeight="1" outlineLevel="1" x14ac:dyDescent="0.45">
      <c r="A34" s="23"/>
      <c r="B34" s="24"/>
      <c r="C34" s="72" t="s">
        <v>15</v>
      </c>
      <c r="D34" s="121" t="s">
        <v>16</v>
      </c>
      <c r="E34" s="118" t="s">
        <v>51</v>
      </c>
      <c r="F34" s="18"/>
      <c r="G34" s="36" t="s">
        <v>52</v>
      </c>
      <c r="H34" s="154"/>
      <c r="I34" s="155"/>
      <c r="J34" s="156">
        <f t="shared" si="0"/>
        <v>0</v>
      </c>
      <c r="K34" s="157">
        <f ca="1">RANDBETWEEN(0,100)</f>
        <v>49</v>
      </c>
      <c r="L34" s="158"/>
      <c r="M34" s="63">
        <f t="shared" ca="1" si="1"/>
        <v>-49</v>
      </c>
      <c r="N34" s="159">
        <f t="shared" ca="1" si="8"/>
        <v>89</v>
      </c>
      <c r="O34" s="159">
        <f t="shared" ca="1" si="8"/>
        <v>74</v>
      </c>
      <c r="P34" s="160">
        <f t="shared" ca="1" si="8"/>
        <v>27</v>
      </c>
      <c r="Q34" s="2"/>
      <c r="R34" s="50"/>
      <c r="S34" s="95" t="s">
        <v>55</v>
      </c>
      <c r="T34" s="34">
        <v>1</v>
      </c>
      <c r="U34" s="258"/>
      <c r="V34" s="259"/>
      <c r="W34" s="259"/>
      <c r="X34" s="259"/>
      <c r="Y34" s="260"/>
      <c r="Z34" s="108"/>
      <c r="AA34" s="29"/>
      <c r="AC34" s="4">
        <v>31.414379593558401</v>
      </c>
      <c r="AE34" s="4">
        <v>-31.414379593558401</v>
      </c>
      <c r="AF34" s="4">
        <v>29.6863474300104</v>
      </c>
      <c r="AG34" s="4">
        <v>4.1430748471190997</v>
      </c>
      <c r="AH34" s="4">
        <v>37.428677336983498</v>
      </c>
    </row>
    <row r="35" spans="1:34" ht="13.5" customHeight="1" outlineLevel="1" x14ac:dyDescent="0.45">
      <c r="A35" s="23"/>
      <c r="B35" s="24"/>
      <c r="C35" s="173" t="s">
        <v>15</v>
      </c>
      <c r="D35" s="66" t="s">
        <v>16</v>
      </c>
      <c r="E35" s="118" t="s">
        <v>58</v>
      </c>
      <c r="F35" s="18"/>
      <c r="G35" s="36" t="s">
        <v>59</v>
      </c>
      <c r="H35" s="154"/>
      <c r="I35" s="155"/>
      <c r="J35" s="156">
        <f t="shared" si="0"/>
        <v>0</v>
      </c>
      <c r="K35" s="157">
        <f t="shared" ca="1" si="6"/>
        <v>99</v>
      </c>
      <c r="L35" s="158"/>
      <c r="M35" s="156">
        <f t="shared" ca="1" si="1"/>
        <v>-99</v>
      </c>
      <c r="N35" s="159">
        <f t="shared" ca="1" si="8"/>
        <v>10</v>
      </c>
      <c r="O35" s="159">
        <f t="shared" ca="1" si="8"/>
        <v>66</v>
      </c>
      <c r="P35" s="160">
        <f t="shared" ca="1" si="8"/>
        <v>8</v>
      </c>
      <c r="Q35" s="2"/>
      <c r="R35" s="50"/>
      <c r="S35" s="95" t="s">
        <v>46</v>
      </c>
      <c r="T35" s="34">
        <v>0.88392800000000005</v>
      </c>
      <c r="U35" s="258"/>
      <c r="V35" s="259"/>
      <c r="W35" s="259"/>
      <c r="X35" s="259"/>
      <c r="Y35" s="260"/>
      <c r="Z35" s="108"/>
      <c r="AA35" s="29"/>
      <c r="AC35" s="4">
        <v>50.793870274807901</v>
      </c>
      <c r="AE35" s="4">
        <v>-50.793870274807901</v>
      </c>
      <c r="AF35" s="4">
        <v>57.892314246036598</v>
      </c>
      <c r="AG35" s="4">
        <v>27.560243679680202</v>
      </c>
      <c r="AH35" s="4">
        <v>82.814048734857806</v>
      </c>
    </row>
    <row r="36" spans="1:34" ht="13.5" customHeight="1" outlineLevel="1" x14ac:dyDescent="0.45">
      <c r="A36" s="23"/>
      <c r="B36" s="24"/>
      <c r="C36" s="174" t="s">
        <v>15</v>
      </c>
      <c r="D36" s="81" t="s">
        <v>16</v>
      </c>
      <c r="E36" s="78" t="s">
        <v>67</v>
      </c>
      <c r="F36" s="133"/>
      <c r="G36" s="36" t="s">
        <v>68</v>
      </c>
      <c r="H36" s="166"/>
      <c r="I36" s="167"/>
      <c r="J36" s="165">
        <f t="shared" si="0"/>
        <v>0</v>
      </c>
      <c r="K36" s="161">
        <f t="shared" ca="1" si="6"/>
        <v>66</v>
      </c>
      <c r="L36" s="162"/>
      <c r="M36" s="116">
        <f t="shared" ca="1" si="1"/>
        <v>-66</v>
      </c>
      <c r="N36" s="163">
        <f t="shared" ca="1" si="8"/>
        <v>15</v>
      </c>
      <c r="O36" s="163">
        <f t="shared" ca="1" si="8"/>
        <v>76</v>
      </c>
      <c r="P36" s="164">
        <f t="shared" ca="1" si="8"/>
        <v>31</v>
      </c>
      <c r="Q36" s="2"/>
      <c r="R36" s="50"/>
      <c r="S36" s="95" t="s">
        <v>70</v>
      </c>
      <c r="T36" s="34">
        <v>0.64819700000000002</v>
      </c>
      <c r="U36" s="258"/>
      <c r="V36" s="259"/>
      <c r="W36" s="259"/>
      <c r="X36" s="259"/>
      <c r="Y36" s="260"/>
      <c r="Z36" s="108"/>
      <c r="AA36" s="29"/>
      <c r="AC36" s="4">
        <v>7.7202179731729696</v>
      </c>
      <c r="AE36" s="4">
        <v>-7.7202179731729696</v>
      </c>
      <c r="AF36" s="4">
        <v>29.5811564582167</v>
      </c>
      <c r="AG36" s="4">
        <v>87.368685174609297</v>
      </c>
      <c r="AH36" s="4">
        <v>11.619024796621201</v>
      </c>
    </row>
    <row r="37" spans="1:34" ht="13.5" customHeight="1" x14ac:dyDescent="0.45">
      <c r="A37" s="23"/>
      <c r="B37" s="42"/>
      <c r="C37" s="11" t="str">
        <f>"Final Balance "&amp;D9</f>
        <v>Final Balance EUR</v>
      </c>
      <c r="D37" s="38"/>
      <c r="E37" s="17"/>
      <c r="F37" s="12"/>
      <c r="G37" s="114"/>
      <c r="H37" s="16">
        <f>H31+SUM(H32:H36)</f>
        <v>0</v>
      </c>
      <c r="I37" s="16">
        <f>I31+SUM(I32:I36)</f>
        <v>0</v>
      </c>
      <c r="J37" s="16">
        <f t="shared" si="0"/>
        <v>0</v>
      </c>
      <c r="K37" s="16">
        <f ca="1">K31+SUM(K32:K36)</f>
        <v>344</v>
      </c>
      <c r="L37" s="16">
        <f>L31+SUM(L32:L36)</f>
        <v>0</v>
      </c>
      <c r="M37" s="168">
        <f t="shared" ca="1" si="1"/>
        <v>-344</v>
      </c>
      <c r="N37" s="16">
        <f ca="1">N31+SUM(N32:N36)</f>
        <v>395</v>
      </c>
      <c r="O37" s="16">
        <f ca="1">O31+SUM(O32:O36)</f>
        <v>787</v>
      </c>
      <c r="P37" s="8">
        <f ca="1">P31+SUM(P32:P36)</f>
        <v>1026</v>
      </c>
      <c r="Q37" s="39"/>
      <c r="R37" s="138"/>
      <c r="S37" s="53" t="s">
        <v>1</v>
      </c>
      <c r="T37" s="86">
        <v>1.40143</v>
      </c>
      <c r="U37" s="261"/>
      <c r="V37" s="262"/>
      <c r="W37" s="262"/>
      <c r="X37" s="262"/>
      <c r="Y37" s="263"/>
      <c r="Z37" s="73"/>
      <c r="AA37" s="29"/>
    </row>
    <row r="38" spans="1:34" ht="4.5" customHeight="1" x14ac:dyDescent="0.45">
      <c r="A38" s="23"/>
      <c r="B38" s="6"/>
      <c r="C38" s="175"/>
      <c r="D38" s="175"/>
      <c r="E38" s="175"/>
      <c r="F38" s="176"/>
      <c r="G38" s="176"/>
      <c r="H38" s="169"/>
      <c r="I38" s="169"/>
      <c r="J38" s="169"/>
      <c r="K38" s="169"/>
      <c r="L38" s="169"/>
      <c r="M38" s="169"/>
      <c r="N38" s="170"/>
      <c r="O38" s="170"/>
      <c r="P38" s="170"/>
      <c r="Q38" s="4"/>
      <c r="R38" s="4"/>
      <c r="S38" s="52"/>
      <c r="T38" s="52"/>
      <c r="U38" s="115"/>
      <c r="V38" s="30"/>
      <c r="W38" s="30"/>
      <c r="X38" s="30"/>
      <c r="Y38" s="30"/>
      <c r="Z38" s="7"/>
      <c r="AA38" s="29"/>
    </row>
    <row r="39" spans="1:34" ht="12" customHeight="1" x14ac:dyDescent="0.45">
      <c r="A39" s="23"/>
      <c r="B39" s="24"/>
      <c r="C39" s="11" t="s">
        <v>35</v>
      </c>
      <c r="D39" s="38"/>
      <c r="E39" s="17"/>
      <c r="F39" s="12"/>
      <c r="G39" s="88"/>
      <c r="H39" s="16">
        <f>IF($D$9="","",H37/RateVsDollar)</f>
        <v>0</v>
      </c>
      <c r="I39" s="16">
        <f>IF($D$9="","",I37/RateVsDollar)</f>
        <v>0</v>
      </c>
      <c r="J39" s="16">
        <f>IF($D$9="","",J37/RateVsDollar)</f>
        <v>0</v>
      </c>
      <c r="K39" s="16">
        <f ca="1">IF($D$9="","",K37/RateVsDollar)</f>
        <v>389.17196875763636</v>
      </c>
      <c r="L39" s="16">
        <f>IF($D$9="","",L37/RateVsDollar)</f>
        <v>0</v>
      </c>
      <c r="M39" s="16">
        <f ca="1">IF($D$9="","",M37/RateVsDollar)</f>
        <v>-389.17196875763636</v>
      </c>
      <c r="N39" s="16">
        <f ca="1">IF($D$9="","",N37/RateVsDollar)</f>
        <v>446.8689757536813</v>
      </c>
      <c r="O39" s="16">
        <f ca="1">IF($D$9="","",O37/RateVsDollar)</f>
        <v>890.34400991935991</v>
      </c>
      <c r="P39" s="105">
        <f ca="1">IF($D$9="","",P37/RateVsDollar)</f>
        <v>1160.7280230969038</v>
      </c>
      <c r="Q39" s="6"/>
      <c r="R39" s="4"/>
      <c r="S39" s="4"/>
      <c r="T39" s="4"/>
      <c r="U39" s="4"/>
      <c r="V39" s="4"/>
      <c r="W39" s="4"/>
      <c r="X39" s="4"/>
      <c r="Y39" s="4"/>
      <c r="Z39" s="7"/>
      <c r="AA39" s="29"/>
    </row>
    <row r="40" spans="1:34" ht="12" customHeight="1" x14ac:dyDescent="0.45">
      <c r="A40" s="23"/>
      <c r="B40" s="134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0"/>
      <c r="R40" s="10"/>
      <c r="S40" s="10"/>
      <c r="T40" s="10"/>
      <c r="U40" s="10"/>
      <c r="V40" s="10"/>
      <c r="W40" s="10"/>
      <c r="X40" s="10"/>
      <c r="Y40" s="10"/>
      <c r="Z40" s="71"/>
      <c r="AA40" s="107"/>
    </row>
    <row r="41" spans="1:34" x14ac:dyDescent="0.45"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62"/>
    </row>
    <row r="42" spans="1:34" x14ac:dyDescent="0.45">
      <c r="I42" s="254"/>
      <c r="J42" s="254"/>
    </row>
  </sheetData>
  <mergeCells count="23">
    <mergeCell ref="I42:J42"/>
    <mergeCell ref="E24:F24"/>
    <mergeCell ref="U33:Y37"/>
    <mergeCell ref="H3:Q4"/>
    <mergeCell ref="S9:S12"/>
    <mergeCell ref="S13:S15"/>
    <mergeCell ref="S8:T8"/>
    <mergeCell ref="E25:F25"/>
    <mergeCell ref="M11:M15"/>
    <mergeCell ref="N11:N15"/>
    <mergeCell ref="O11:O15"/>
    <mergeCell ref="P11:P15"/>
    <mergeCell ref="E17:F17"/>
    <mergeCell ref="E11:F15"/>
    <mergeCell ref="H11:H15"/>
    <mergeCell ref="I11:I15"/>
    <mergeCell ref="J11:J15"/>
    <mergeCell ref="E23:F23"/>
    <mergeCell ref="K11:K15"/>
    <mergeCell ref="L11:L15"/>
    <mergeCell ref="E18:F18"/>
    <mergeCell ref="E19:F19"/>
    <mergeCell ref="E20:F20"/>
  </mergeCells>
  <conditionalFormatting sqref="E11">
    <cfRule type="expression" dxfId="5" priority="2">
      <formula>$E$11&lt;&gt;""</formula>
    </cfRule>
  </conditionalFormatting>
  <conditionalFormatting sqref="K30">
    <cfRule type="expression" dxfId="4" priority="1">
      <formula>$K$30&gt;$K$22</formula>
    </cfRule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BB278-E99F-41CF-ABF3-B557376D16EF}">
  <sheetPr>
    <tabColor rgb="FFDCE6F2"/>
  </sheetPr>
  <dimension ref="A1:Z28"/>
  <sheetViews>
    <sheetView showGridLines="0" topLeftCell="A5" zoomScale="95" zoomScaleNormal="245" workbookViewId="0">
      <selection activeCell="E17" sqref="E17"/>
    </sheetView>
  </sheetViews>
  <sheetFormatPr baseColWidth="10" defaultColWidth="11.46484375" defaultRowHeight="14.25" outlineLevelCol="1" x14ac:dyDescent="0.45"/>
  <cols>
    <col min="1" max="1" width="1.46484375" style="178" customWidth="1"/>
    <col min="2" max="2" width="13.46484375" style="178" customWidth="1"/>
    <col min="3" max="3" width="18.6640625" style="178" customWidth="1"/>
    <col min="4" max="5" width="13.46484375" style="178" customWidth="1"/>
    <col min="6" max="6" width="20.46484375" style="178" customWidth="1"/>
    <col min="7" max="7" width="13.46484375" style="178" customWidth="1"/>
    <col min="8" max="9" width="11.33203125" style="178" customWidth="1"/>
    <col min="10" max="10" width="13.46484375" style="178" customWidth="1"/>
    <col min="11" max="11" width="1.33203125" style="178" customWidth="1"/>
    <col min="12" max="15" width="13.46484375" style="178" customWidth="1"/>
    <col min="16" max="16" width="26.1328125" style="178" customWidth="1"/>
    <col min="17" max="17" width="13.46484375" style="178" customWidth="1"/>
    <col min="18" max="18" width="18.6640625" style="178" customWidth="1"/>
    <col min="19" max="19" width="3.46484375" style="178" customWidth="1"/>
    <col min="20" max="21" width="12.1328125" style="178" customWidth="1"/>
    <col min="22" max="22" width="17.33203125" style="178" customWidth="1" outlineLevel="1"/>
    <col min="23" max="23" width="12.1328125" style="178" customWidth="1" outlineLevel="1"/>
    <col min="24" max="24" width="36.33203125" style="178" customWidth="1" outlineLevel="1"/>
    <col min="25" max="25" width="12.1328125" style="178" customWidth="1" outlineLevel="1"/>
    <col min="26" max="26" width="12.1328125" style="178" customWidth="1"/>
    <col min="27" max="16384" width="11.46484375" style="178"/>
  </cols>
  <sheetData>
    <row r="1" spans="1:26" ht="15.4" x14ac:dyDescent="0.45">
      <c r="A1" s="179"/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U1" s="145"/>
      <c r="V1" s="180" t="s">
        <v>96</v>
      </c>
      <c r="W1" s="181" t="s">
        <v>97</v>
      </c>
      <c r="X1" s="182" t="s">
        <v>98</v>
      </c>
      <c r="Z1" s="183"/>
    </row>
    <row r="2" spans="1:26" ht="21" customHeight="1" thickBot="1" x14ac:dyDescent="0.5">
      <c r="A2" s="179"/>
      <c r="B2" s="283" t="s">
        <v>84</v>
      </c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R2" s="284"/>
      <c r="U2" s="145"/>
      <c r="V2" s="184">
        <f ca="1">SUM(J11:J19)</f>
        <v>-303332.72025126987</v>
      </c>
      <c r="W2" s="185"/>
      <c r="X2" s="186" t="s">
        <v>108</v>
      </c>
      <c r="Y2" s="179" t="s">
        <v>109</v>
      </c>
      <c r="Z2" s="183"/>
    </row>
    <row r="3" spans="1:26" ht="18.75" customHeight="1" thickTop="1" thickBot="1" x14ac:dyDescent="0.5">
      <c r="A3" s="179"/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V3" s="187"/>
      <c r="W3" s="185"/>
      <c r="X3" s="177" t="s">
        <v>83</v>
      </c>
      <c r="Y3" s="179" t="s">
        <v>110</v>
      </c>
      <c r="Z3" s="183"/>
    </row>
    <row r="4" spans="1:26" ht="8.25" customHeight="1" thickTop="1" x14ac:dyDescent="0.45">
      <c r="A4" s="179"/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W4" s="146"/>
      <c r="X4" s="186" t="s">
        <v>94</v>
      </c>
      <c r="Y4" s="179"/>
      <c r="Z4" s="183"/>
    </row>
    <row r="5" spans="1:26" ht="18" customHeight="1" x14ac:dyDescent="0.45">
      <c r="A5" s="189"/>
      <c r="B5" s="190"/>
      <c r="C5" s="190"/>
      <c r="D5" s="190"/>
      <c r="E5" s="190"/>
      <c r="F5" s="190"/>
      <c r="G5" s="190"/>
      <c r="H5" s="190"/>
      <c r="I5" s="190"/>
      <c r="J5" s="190"/>
      <c r="K5" s="190"/>
      <c r="L5" s="286"/>
      <c r="M5" s="286"/>
      <c r="N5" s="286"/>
      <c r="O5" s="286"/>
      <c r="P5" s="286"/>
      <c r="Q5" s="286"/>
      <c r="R5" s="286"/>
      <c r="S5" s="189"/>
      <c r="T5" s="189"/>
      <c r="U5" s="189"/>
      <c r="V5" s="189"/>
      <c r="W5" s="191"/>
      <c r="X5" s="192" t="s">
        <v>111</v>
      </c>
      <c r="Y5" s="189"/>
      <c r="Z5" s="183"/>
    </row>
    <row r="6" spans="1:26" ht="6.75" customHeight="1" thickBot="1" x14ac:dyDescent="0.5">
      <c r="A6" s="189"/>
      <c r="B6" s="193"/>
      <c r="C6" s="193"/>
      <c r="D6" s="193"/>
      <c r="E6" s="193"/>
      <c r="F6" s="193"/>
      <c r="G6" s="193"/>
      <c r="H6" s="193"/>
      <c r="I6" s="193"/>
      <c r="J6" s="193"/>
      <c r="K6" s="190"/>
      <c r="L6" s="193"/>
      <c r="M6" s="193"/>
      <c r="N6" s="194"/>
      <c r="O6" s="194"/>
      <c r="P6" s="194"/>
      <c r="Q6" s="194"/>
      <c r="R6" s="194"/>
      <c r="S6" s="189"/>
      <c r="T6" s="189"/>
      <c r="U6" s="189"/>
      <c r="V6" s="189"/>
      <c r="W6" s="195"/>
      <c r="X6" s="196" t="s">
        <v>81</v>
      </c>
      <c r="Y6" s="189"/>
      <c r="Z6" s="183"/>
    </row>
    <row r="7" spans="1:26" ht="18.75" customHeight="1" x14ac:dyDescent="0.45">
      <c r="A7" s="189"/>
      <c r="B7" s="286"/>
      <c r="C7" s="286"/>
      <c r="D7" s="286"/>
      <c r="E7" s="286"/>
      <c r="F7" s="286"/>
      <c r="G7" s="286"/>
      <c r="H7" s="286"/>
      <c r="I7" s="286"/>
      <c r="J7" s="286"/>
      <c r="K7" s="190"/>
      <c r="L7" s="193"/>
      <c r="M7" s="197"/>
      <c r="N7" s="287" t="s">
        <v>89</v>
      </c>
      <c r="O7" s="288"/>
      <c r="P7" s="289"/>
      <c r="Q7" s="290" t="s">
        <v>90</v>
      </c>
      <c r="R7" s="291"/>
      <c r="S7" s="198"/>
      <c r="T7" s="189"/>
      <c r="U7" s="189"/>
      <c r="V7" s="189"/>
      <c r="W7" s="195"/>
      <c r="X7" s="177" t="s">
        <v>92</v>
      </c>
      <c r="Y7" s="189"/>
      <c r="Z7" s="183"/>
    </row>
    <row r="8" spans="1:26" ht="34.5" customHeight="1" thickBot="1" x14ac:dyDescent="0.5">
      <c r="A8" s="189"/>
      <c r="B8" s="194"/>
      <c r="C8" s="194"/>
      <c r="D8" s="194"/>
      <c r="E8" s="194"/>
      <c r="F8" s="194"/>
      <c r="G8" s="194"/>
      <c r="H8" s="194"/>
      <c r="I8" s="194"/>
      <c r="J8" s="194"/>
      <c r="K8" s="190"/>
      <c r="L8" s="194"/>
      <c r="M8" s="199"/>
      <c r="N8" s="294" t="s">
        <v>85</v>
      </c>
      <c r="O8" s="295"/>
      <c r="P8" s="200" t="s">
        <v>86</v>
      </c>
      <c r="Q8" s="292"/>
      <c r="R8" s="293"/>
      <c r="S8" s="198"/>
      <c r="T8" s="189"/>
      <c r="U8" s="189"/>
      <c r="V8" s="189"/>
      <c r="W8" s="195"/>
      <c r="X8" s="196" t="s">
        <v>88</v>
      </c>
      <c r="Y8" s="201" t="s">
        <v>112</v>
      </c>
      <c r="Z8" s="183"/>
    </row>
    <row r="9" spans="1:26" ht="42.75" customHeight="1" thickBot="1" x14ac:dyDescent="0.5">
      <c r="A9" s="202"/>
      <c r="B9" s="203" t="s">
        <v>99</v>
      </c>
      <c r="C9" s="204" t="s">
        <v>100</v>
      </c>
      <c r="D9" s="204" t="s">
        <v>101</v>
      </c>
      <c r="E9" s="204" t="s">
        <v>102</v>
      </c>
      <c r="F9" s="204" t="s">
        <v>103</v>
      </c>
      <c r="G9" s="204" t="s">
        <v>104</v>
      </c>
      <c r="H9" s="204" t="s">
        <v>74</v>
      </c>
      <c r="I9" s="204" t="s">
        <v>45</v>
      </c>
      <c r="J9" s="205" t="s">
        <v>105</v>
      </c>
      <c r="K9" s="206"/>
      <c r="L9" s="203" t="s">
        <v>106</v>
      </c>
      <c r="M9" s="207" t="str">
        <f>"Is the underlying transaction accounted for, as of 31/12/"&amp;YEAR([1]RollingForecast!Date_Arrete)&amp;" ?"</f>
        <v>Is the underlying transaction accounted for, as of 31/12/1900 ?</v>
      </c>
      <c r="N9" s="204" t="s">
        <v>107</v>
      </c>
      <c r="O9" s="204" t="s">
        <v>74</v>
      </c>
      <c r="P9" s="204" t="s">
        <v>75</v>
      </c>
      <c r="Q9" s="204" t="s">
        <v>76</v>
      </c>
      <c r="R9" s="205" t="s">
        <v>77</v>
      </c>
      <c r="S9" s="208"/>
      <c r="T9" s="209"/>
      <c r="U9" s="209"/>
      <c r="V9" s="210" t="s">
        <v>79</v>
      </c>
      <c r="W9" s="195"/>
      <c r="X9" s="177" t="s">
        <v>80</v>
      </c>
      <c r="Y9" s="201" t="s">
        <v>113</v>
      </c>
      <c r="Z9" s="183"/>
    </row>
    <row r="10" spans="1:26" ht="12" customHeight="1" x14ac:dyDescent="0.45">
      <c r="A10" s="179"/>
      <c r="B10" s="211"/>
      <c r="C10" s="211"/>
      <c r="D10" s="211"/>
      <c r="E10" s="211"/>
      <c r="F10" s="211"/>
      <c r="G10" s="211"/>
      <c r="H10" s="211"/>
      <c r="I10" s="211"/>
      <c r="J10" s="211"/>
      <c r="K10" s="179"/>
      <c r="L10" s="211"/>
      <c r="M10" s="211"/>
      <c r="N10" s="211"/>
      <c r="O10" s="211"/>
      <c r="P10" s="211"/>
      <c r="Q10" s="211"/>
      <c r="R10" s="211"/>
      <c r="V10" s="212"/>
      <c r="W10" s="213"/>
      <c r="X10" s="196" t="s">
        <v>91</v>
      </c>
      <c r="Y10" s="183" t="s">
        <v>114</v>
      </c>
      <c r="Z10" s="183"/>
    </row>
    <row r="11" spans="1:26" ht="15.75" x14ac:dyDescent="0.45">
      <c r="A11" s="214"/>
      <c r="B11" s="215" t="str">
        <f ca="1">"D"&amp;RANDBETWEEN(0,9)&amp;RANDBETWEEN(0,9)&amp;RANDBETWEEN(0,9)&amp;RANDBETWEEN(0,9)&amp;RANDBETWEEN(0,9)&amp;"_"&amp;RANDBETWEEN(0,9)&amp;RANDBETWEEN(0,9)</f>
        <v>D21639_43</v>
      </c>
      <c r="C11" s="216" t="str">
        <f ca="1">+OFFSET(Y$8,RANDBETWEEN(1,3),0)</f>
        <v>United Kingdom</v>
      </c>
      <c r="D11" s="217">
        <f ca="1">TODAY()-RANDBETWEEN(10,354)</f>
        <v>43869</v>
      </c>
      <c r="E11" s="217">
        <f ca="1">D11+RANDBETWEEN(1,TODAY()-D11+1)</f>
        <v>44002</v>
      </c>
      <c r="F11" s="218" t="str">
        <f ca="1">OFFSET(X$1,RANDBETWEEN(1,11),0)</f>
        <v>DC Advisory Partners</v>
      </c>
      <c r="G11" s="218" t="str">
        <f ca="1">OFFSET(Y$1,RANDBETWEEN(1,2),0)</f>
        <v>Sale</v>
      </c>
      <c r="H11" s="219">
        <f ca="1">RAND()*100000</f>
        <v>73505.273681417064</v>
      </c>
      <c r="I11" s="218" t="str">
        <f ca="1">OFFSET(RollingForecast!S$33,RANDBETWEEN(1,4),0)</f>
        <v>EUR</v>
      </c>
      <c r="J11" s="220">
        <f t="shared" ref="J11" ca="1" si="0">IF(OR(H11="",I11=""),"",H11/VLOOKUP(I11,Rates,2,FALSE)*IF(G11="Sale",1,-1))</f>
        <v>83157.535094959167</v>
      </c>
      <c r="K11" s="221"/>
      <c r="L11" s="222"/>
      <c r="M11" s="218" t="str">
        <f ca="1">IF(RAND()&gt;0.5,"Yes","No")</f>
        <v>Yes</v>
      </c>
      <c r="N11" s="223" t="str">
        <f ca="1">IF(M11="No","",B11)</f>
        <v>D21639_43</v>
      </c>
      <c r="O11" s="224">
        <f ca="1">IF(M11="Yes",H11,"")</f>
        <v>73505.273681417064</v>
      </c>
      <c r="P11" s="218" t="str">
        <f ca="1">IF(M11="Yes","",IF(RAND()&gt;0.5,"Yes","No"))</f>
        <v/>
      </c>
      <c r="Q11" s="218" t="b">
        <f ca="1">IF(RAND()&gt;0.8,TRUE,FALSE)</f>
        <v>1</v>
      </c>
      <c r="R11" s="225" t="str">
        <f ca="1">IF(Q11=FALSE,"","C"&amp;RANDBETWEEN(0,9)&amp;RANDBETWEEN(0,9)&amp;RANDBETWEEN(0,9)&amp;RANDBETWEEN(0,9)&amp;RANDBETWEEN(0,9)&amp;"_"&amp;RANDBETWEEN(0,9)&amp;RANDBETWEEN(0,9))</f>
        <v>C76049_15</v>
      </c>
      <c r="S11" s="226"/>
      <c r="T11" s="227"/>
      <c r="U11" s="227"/>
      <c r="V11" s="227"/>
      <c r="W11" s="228"/>
      <c r="X11" s="177" t="s">
        <v>87</v>
      </c>
      <c r="Y11" s="229" t="s">
        <v>115</v>
      </c>
      <c r="Z11" s="183"/>
    </row>
    <row r="12" spans="1:26" ht="15.75" x14ac:dyDescent="0.45">
      <c r="A12" s="214"/>
      <c r="B12" s="215" t="str">
        <f t="shared" ref="B12" ca="1" si="1">"D"&amp;RANDBETWEEN(0,9)&amp;RANDBETWEEN(0,9)&amp;RANDBETWEEN(0,9)&amp;RANDBETWEEN(0,9)&amp;RANDBETWEEN(0,9)&amp;"_"&amp;RANDBETWEEN(0,9)&amp;RANDBETWEEN(0,9)</f>
        <v>D16076_39</v>
      </c>
      <c r="C12" s="216" t="str">
        <f t="shared" ref="C12:C18" ca="1" si="2">+OFFSET(Y$8,RANDBETWEEN(1,3),0)</f>
        <v>Headquarters</v>
      </c>
      <c r="D12" s="217">
        <f t="shared" ref="D12" ca="1" si="3">TODAY()-RANDBETWEEN(10,354)</f>
        <v>43922</v>
      </c>
      <c r="E12" s="217">
        <f t="shared" ref="E12" ca="1" si="4">D12+RANDBETWEEN(1,TODAY()-D12+1)</f>
        <v>44123</v>
      </c>
      <c r="F12" s="218" t="str">
        <f t="shared" ref="F12:F18" ca="1" si="5">OFFSET(X$1,RANDBETWEEN(1,11),0)</f>
        <v>Banque Misr</v>
      </c>
      <c r="G12" s="218" t="str">
        <f t="shared" ref="G12" ca="1" si="6">OFFSET(Y$1,RANDBETWEEN(1,2),0)</f>
        <v>Buy</v>
      </c>
      <c r="H12" s="219">
        <f t="shared" ref="H12" ca="1" si="7">RAND()*100000</f>
        <v>83006.850880283484</v>
      </c>
      <c r="I12" s="218" t="str">
        <f ca="1">OFFSET(RollingForecast!S$33,RANDBETWEEN(1,4),0)</f>
        <v>EUR</v>
      </c>
      <c r="J12" s="220">
        <f t="shared" ref="J12" ca="1" si="8">IF(OR(H12="",I12=""),"",H12/VLOOKUP(I12,Rates,2,FALSE)*IF(G12="Sale",1,-1))</f>
        <v>-93906.801097242627</v>
      </c>
      <c r="K12" s="221"/>
      <c r="L12" s="222"/>
      <c r="M12" s="218" t="str">
        <f t="shared" ref="M12" ca="1" si="9">IF(RAND()&gt;0.5,"Yes","No")</f>
        <v>No</v>
      </c>
      <c r="N12" s="223" t="str">
        <f t="shared" ref="N12" ca="1" si="10">IF(M12="No","",B12)</f>
        <v/>
      </c>
      <c r="O12" s="224" t="str">
        <f t="shared" ref="O12" ca="1" si="11">IF(M12="Yes",H12,"")</f>
        <v/>
      </c>
      <c r="P12" s="218" t="str">
        <f t="shared" ref="P12" ca="1" si="12">IF(M12="Yes","",IF(RAND()&gt;0.5,"Yes","No"))</f>
        <v>Yes</v>
      </c>
      <c r="Q12" s="218" t="b">
        <f t="shared" ref="Q12" ca="1" si="13">IF(RAND()&gt;0.8,TRUE,FALSE)</f>
        <v>0</v>
      </c>
      <c r="R12" s="225" t="str">
        <f t="shared" ref="R12" ca="1" si="14">IF(Q12=FALSE,"","C"&amp;RANDBETWEEN(0,9)&amp;RANDBETWEEN(0,9)&amp;RANDBETWEEN(0,9)&amp;RANDBETWEEN(0,9)&amp;RANDBETWEEN(0,9)&amp;"_"&amp;RANDBETWEEN(0,9)&amp;RANDBETWEEN(0,9))</f>
        <v/>
      </c>
      <c r="S12" s="226"/>
      <c r="T12" s="227"/>
      <c r="U12" s="227"/>
      <c r="V12" s="183"/>
      <c r="W12" s="230"/>
      <c r="X12" s="196" t="s">
        <v>78</v>
      </c>
      <c r="Y12" s="229"/>
      <c r="Z12" s="183"/>
    </row>
    <row r="13" spans="1:26" ht="15.75" x14ac:dyDescent="0.45">
      <c r="A13" s="231"/>
      <c r="B13" s="215" t="str">
        <f t="shared" ref="B13:B18" ca="1" si="15">"D"&amp;RANDBETWEEN(0,9)&amp;RANDBETWEEN(0,9)&amp;RANDBETWEEN(0,9)&amp;RANDBETWEEN(0,9)&amp;RANDBETWEEN(0,9)&amp;"_"&amp;RANDBETWEEN(0,9)&amp;RANDBETWEEN(0,9)</f>
        <v>D08478_56</v>
      </c>
      <c r="C13" s="216" t="str">
        <f t="shared" ca="1" si="2"/>
        <v>United Kingdom</v>
      </c>
      <c r="D13" s="217">
        <f t="shared" ref="D13:D18" ca="1" si="16">TODAY()-RANDBETWEEN(10,354)</f>
        <v>43848</v>
      </c>
      <c r="E13" s="217">
        <f t="shared" ref="E13:E18" ca="1" si="17">D13+RANDBETWEEN(1,TODAY()-D13+1)</f>
        <v>43896</v>
      </c>
      <c r="F13" s="218" t="str">
        <f t="shared" ca="1" si="5"/>
        <v>BNPPARIBAS FUND SERVICES</v>
      </c>
      <c r="G13" s="218" t="str">
        <f ca="1">OFFSET(Y$1,RANDBETWEEN(1,2),0)</f>
        <v>Buy</v>
      </c>
      <c r="H13" s="219">
        <f t="shared" ref="H13:H18" ca="1" si="18">RAND()*100000</f>
        <v>65473.491111404255</v>
      </c>
      <c r="I13" s="218" t="str">
        <f ca="1">OFFSET(RollingForecast!S$33,RANDBETWEEN(1,4),0)</f>
        <v>GBP</v>
      </c>
      <c r="J13" s="220">
        <f t="shared" ref="J13:J18" ca="1" si="19">IF(OR(H13="",I13=""),"",H13/VLOOKUP(I13,Rates,2,FALSE)*IF(G13="Sale",1,-1))</f>
        <v>-101008.63026426264</v>
      </c>
      <c r="K13" s="221"/>
      <c r="L13" s="222"/>
      <c r="M13" s="218" t="str">
        <f t="shared" ref="M13:M18" ca="1" si="20">IF(RAND()&gt;0.5,"Yes","No")</f>
        <v>No</v>
      </c>
      <c r="N13" s="223" t="str">
        <f t="shared" ref="N13:N18" ca="1" si="21">IF(M13="No","",B13)</f>
        <v/>
      </c>
      <c r="O13" s="224" t="str">
        <f t="shared" ref="O13:O18" ca="1" si="22">IF(M13="Yes",H13,"")</f>
        <v/>
      </c>
      <c r="P13" s="218" t="str">
        <f t="shared" ref="P13:P18" ca="1" si="23">IF(M13="Yes","",IF(RAND()&gt;0.5,"Yes","No"))</f>
        <v>No</v>
      </c>
      <c r="Q13" s="218" t="b">
        <f t="shared" ref="Q13:Q18" ca="1" si="24">IF(RAND()&gt;0.8,TRUE,FALSE)</f>
        <v>0</v>
      </c>
      <c r="R13" s="225" t="str">
        <f t="shared" ref="R13:R18" ca="1" si="25">IF(Q13=FALSE,"","C"&amp;RANDBETWEEN(0,9)&amp;RANDBETWEEN(0,9)&amp;RANDBETWEEN(0,9)&amp;RANDBETWEEN(0,9)&amp;RANDBETWEEN(0,9)&amp;"_"&amp;RANDBETWEEN(0,9)&amp;RANDBETWEEN(0,9))</f>
        <v/>
      </c>
      <c r="S13" s="29"/>
      <c r="V13" s="232"/>
      <c r="X13" s="212"/>
      <c r="Z13" s="183"/>
    </row>
    <row r="14" spans="1:26" ht="15.75" x14ac:dyDescent="0.45">
      <c r="A14" s="23"/>
      <c r="B14" s="215" t="str">
        <f t="shared" ca="1" si="15"/>
        <v>D65547_83</v>
      </c>
      <c r="C14" s="216" t="str">
        <f t="shared" ca="1" si="2"/>
        <v>United Kingdom</v>
      </c>
      <c r="D14" s="217">
        <f t="shared" ca="1" si="16"/>
        <v>43891</v>
      </c>
      <c r="E14" s="217">
        <f t="shared" ca="1" si="17"/>
        <v>44055</v>
      </c>
      <c r="F14" s="218" t="str">
        <f t="shared" ca="1" si="5"/>
        <v>Deutsche Bank</v>
      </c>
      <c r="G14" s="218" t="str">
        <f t="shared" ref="G14:G18" ca="1" si="26">OFFSET(Y$1,RANDBETWEEN(1,2),0)</f>
        <v>Buy</v>
      </c>
      <c r="H14" s="219">
        <f t="shared" ca="1" si="18"/>
        <v>19792.542413529525</v>
      </c>
      <c r="I14" s="218" t="str">
        <f ca="1">OFFSET(RollingForecast!S$33,RANDBETWEEN(1,4),0)</f>
        <v>GBP</v>
      </c>
      <c r="J14" s="220">
        <f t="shared" ca="1" si="19"/>
        <v>-30534.763989234019</v>
      </c>
      <c r="K14" s="221"/>
      <c r="L14" s="222"/>
      <c r="M14" s="218" t="str">
        <f t="shared" ca="1" si="20"/>
        <v>No</v>
      </c>
      <c r="N14" s="223" t="str">
        <f t="shared" ca="1" si="21"/>
        <v/>
      </c>
      <c r="O14" s="224" t="str">
        <f t="shared" ca="1" si="22"/>
        <v/>
      </c>
      <c r="P14" s="218" t="str">
        <f t="shared" ca="1" si="23"/>
        <v>No</v>
      </c>
      <c r="Q14" s="218" t="b">
        <f t="shared" ca="1" si="24"/>
        <v>1</v>
      </c>
      <c r="R14" s="225" t="str">
        <f t="shared" ca="1" si="25"/>
        <v>C73361_63</v>
      </c>
      <c r="S14" s="29"/>
    </row>
    <row r="15" spans="1:26" ht="15.75" x14ac:dyDescent="0.45">
      <c r="A15" s="23"/>
      <c r="B15" s="215" t="str">
        <f t="shared" ca="1" si="15"/>
        <v>D20233_99</v>
      </c>
      <c r="C15" s="216" t="str">
        <f t="shared" ca="1" si="2"/>
        <v>Headquarters</v>
      </c>
      <c r="D15" s="217">
        <f t="shared" ca="1" si="16"/>
        <v>44059</v>
      </c>
      <c r="E15" s="217">
        <f t="shared" ca="1" si="17"/>
        <v>44133</v>
      </c>
      <c r="F15" s="218" t="str">
        <f t="shared" ca="1" si="5"/>
        <v>Deutsche Bank</v>
      </c>
      <c r="G15" s="218" t="str">
        <f t="shared" ca="1" si="26"/>
        <v>Buy</v>
      </c>
      <c r="H15" s="219">
        <f t="shared" ca="1" si="18"/>
        <v>82441.51016002438</v>
      </c>
      <c r="I15" s="218" t="str">
        <f ca="1">OFFSET(RollingForecast!S$33,RANDBETWEEN(1,4),0)</f>
        <v>SGD</v>
      </c>
      <c r="J15" s="220">
        <f t="shared" ca="1" si="19"/>
        <v>-58826.705693487638</v>
      </c>
      <c r="K15" s="221"/>
      <c r="L15" s="222"/>
      <c r="M15" s="218" t="str">
        <f t="shared" ca="1" si="20"/>
        <v>No</v>
      </c>
      <c r="N15" s="223" t="str">
        <f t="shared" ca="1" si="21"/>
        <v/>
      </c>
      <c r="O15" s="224" t="str">
        <f t="shared" ca="1" si="22"/>
        <v/>
      </c>
      <c r="P15" s="218" t="str">
        <f t="shared" ca="1" si="23"/>
        <v>No</v>
      </c>
      <c r="Q15" s="218" t="b">
        <f t="shared" ca="1" si="24"/>
        <v>0</v>
      </c>
      <c r="R15" s="225" t="str">
        <f t="shared" ca="1" si="25"/>
        <v/>
      </c>
      <c r="S15" s="29"/>
    </row>
    <row r="16" spans="1:26" ht="15.75" x14ac:dyDescent="0.45">
      <c r="A16" s="23"/>
      <c r="B16" s="215" t="str">
        <f t="shared" ca="1" si="15"/>
        <v>D49964_99</v>
      </c>
      <c r="C16" s="216" t="str">
        <f t="shared" ca="1" si="2"/>
        <v>USA</v>
      </c>
      <c r="D16" s="217">
        <f t="shared" ca="1" si="16"/>
        <v>43874</v>
      </c>
      <c r="E16" s="217">
        <f t="shared" ca="1" si="17"/>
        <v>43885</v>
      </c>
      <c r="F16" s="218" t="str">
        <f t="shared" ca="1" si="5"/>
        <v>Commerzbank CAS</v>
      </c>
      <c r="G16" s="218" t="str">
        <f t="shared" ca="1" si="26"/>
        <v>Buy</v>
      </c>
      <c r="H16" s="219">
        <f t="shared" ca="1" si="18"/>
        <v>79054.261312594972</v>
      </c>
      <c r="I16" s="218" t="str">
        <f ca="1">OFFSET(RollingForecast!S$33,RANDBETWEEN(1,4),0)</f>
        <v>SGD</v>
      </c>
      <c r="J16" s="220">
        <f t="shared" ca="1" si="19"/>
        <v>-56409.711018456132</v>
      </c>
      <c r="K16" s="221"/>
      <c r="L16" s="222"/>
      <c r="M16" s="218" t="str">
        <f t="shared" ca="1" si="20"/>
        <v>Yes</v>
      </c>
      <c r="N16" s="223" t="str">
        <f t="shared" ca="1" si="21"/>
        <v>D49964_99</v>
      </c>
      <c r="O16" s="224">
        <f t="shared" ca="1" si="22"/>
        <v>79054.261312594972</v>
      </c>
      <c r="P16" s="218" t="str">
        <f t="shared" ca="1" si="23"/>
        <v/>
      </c>
      <c r="Q16" s="218" t="b">
        <f t="shared" ca="1" si="24"/>
        <v>0</v>
      </c>
      <c r="R16" s="225" t="str">
        <f t="shared" ca="1" si="25"/>
        <v/>
      </c>
      <c r="S16" s="29"/>
    </row>
    <row r="17" spans="1:19" ht="15.75" x14ac:dyDescent="0.45">
      <c r="A17" s="23"/>
      <c r="B17" s="215" t="str">
        <f t="shared" ca="1" si="15"/>
        <v>D29311_58</v>
      </c>
      <c r="C17" s="216" t="str">
        <f t="shared" ca="1" si="2"/>
        <v>United Kingdom</v>
      </c>
      <c r="D17" s="217">
        <f t="shared" ca="1" si="16"/>
        <v>44025</v>
      </c>
      <c r="E17" s="217">
        <f t="shared" ca="1" si="17"/>
        <v>44065</v>
      </c>
      <c r="F17" s="218" t="str">
        <f t="shared" ca="1" si="5"/>
        <v>Merrill Lynch CM</v>
      </c>
      <c r="G17" s="218" t="str">
        <f t="shared" ca="1" si="26"/>
        <v>Sale</v>
      </c>
      <c r="H17" s="219">
        <f t="shared" ca="1" si="18"/>
        <v>20736.67301074219</v>
      </c>
      <c r="I17" s="218" t="str">
        <f ca="1">OFFSET(RollingForecast!S$33,RANDBETWEEN(1,4),0)</f>
        <v>USD</v>
      </c>
      <c r="J17" s="220">
        <f t="shared" ca="1" si="19"/>
        <v>20736.67301074219</v>
      </c>
      <c r="K17" s="221"/>
      <c r="L17" s="222"/>
      <c r="M17" s="218" t="str">
        <f t="shared" ca="1" si="20"/>
        <v>Yes</v>
      </c>
      <c r="N17" s="223" t="str">
        <f t="shared" ca="1" si="21"/>
        <v>D29311_58</v>
      </c>
      <c r="O17" s="224">
        <f t="shared" ca="1" si="22"/>
        <v>20736.67301074219</v>
      </c>
      <c r="P17" s="218" t="str">
        <f t="shared" ca="1" si="23"/>
        <v/>
      </c>
      <c r="Q17" s="218" t="b">
        <f t="shared" ca="1" si="24"/>
        <v>0</v>
      </c>
      <c r="R17" s="225" t="str">
        <f t="shared" ca="1" si="25"/>
        <v/>
      </c>
      <c r="S17" s="29"/>
    </row>
    <row r="18" spans="1:19" ht="15.75" x14ac:dyDescent="0.45">
      <c r="A18" s="23"/>
      <c r="B18" s="215" t="str">
        <f t="shared" ca="1" si="15"/>
        <v>D58827_69</v>
      </c>
      <c r="C18" s="216" t="str">
        <f t="shared" ca="1" si="2"/>
        <v>United Kingdom</v>
      </c>
      <c r="D18" s="217">
        <f t="shared" ca="1" si="16"/>
        <v>43838</v>
      </c>
      <c r="E18" s="217">
        <f t="shared" ca="1" si="17"/>
        <v>43921</v>
      </c>
      <c r="F18" s="218" t="str">
        <f t="shared" ca="1" si="5"/>
        <v>Commerzbank CAS</v>
      </c>
      <c r="G18" s="218" t="str">
        <f t="shared" ca="1" si="26"/>
        <v>Buy</v>
      </c>
      <c r="H18" s="219">
        <f t="shared" ca="1" si="18"/>
        <v>66540.316294288117</v>
      </c>
      <c r="I18" s="218" t="str">
        <f ca="1">OFFSET(RollingForecast!S$33,RANDBETWEEN(1,4),0)</f>
        <v>USD</v>
      </c>
      <c r="J18" s="220">
        <f t="shared" ca="1" si="19"/>
        <v>-66540.316294288117</v>
      </c>
      <c r="K18" s="221"/>
      <c r="L18" s="222"/>
      <c r="M18" s="218" t="str">
        <f t="shared" ca="1" si="20"/>
        <v>No</v>
      </c>
      <c r="N18" s="223" t="str">
        <f t="shared" ca="1" si="21"/>
        <v/>
      </c>
      <c r="O18" s="224" t="str">
        <f t="shared" ca="1" si="22"/>
        <v/>
      </c>
      <c r="P18" s="218" t="str">
        <f t="shared" ca="1" si="23"/>
        <v>Yes</v>
      </c>
      <c r="Q18" s="218" t="b">
        <f t="shared" ca="1" si="24"/>
        <v>0</v>
      </c>
      <c r="R18" s="225" t="str">
        <f t="shared" ca="1" si="25"/>
        <v/>
      </c>
      <c r="S18" s="29"/>
    </row>
    <row r="19" spans="1:19" ht="15.75" customHeight="1" thickBot="1" x14ac:dyDescent="0.5">
      <c r="A19" s="23"/>
      <c r="B19" s="233" t="s">
        <v>95</v>
      </c>
      <c r="C19" s="234"/>
      <c r="D19" s="234"/>
      <c r="E19" s="234"/>
      <c r="F19" s="234"/>
      <c r="G19" s="234"/>
      <c r="H19" s="234"/>
      <c r="I19" s="234"/>
      <c r="J19" s="235"/>
      <c r="K19" s="236"/>
      <c r="L19" s="237"/>
      <c r="M19" s="234"/>
      <c r="N19" s="234"/>
      <c r="O19" s="234"/>
      <c r="P19" s="234"/>
      <c r="Q19" s="234"/>
      <c r="R19" s="238"/>
      <c r="S19" s="29"/>
    </row>
    <row r="20" spans="1:19" x14ac:dyDescent="0.45">
      <c r="B20" s="239"/>
      <c r="C20" s="239"/>
      <c r="D20" s="239"/>
      <c r="E20" s="239"/>
      <c r="F20" s="239"/>
      <c r="G20" s="239"/>
      <c r="H20" s="239"/>
      <c r="I20" s="239"/>
      <c r="J20" s="239"/>
      <c r="K20" s="240"/>
      <c r="L20" s="239"/>
      <c r="M20" s="239"/>
      <c r="N20" s="239"/>
      <c r="O20" s="239"/>
      <c r="P20" s="239"/>
      <c r="Q20" s="239"/>
      <c r="R20" s="239"/>
    </row>
    <row r="21" spans="1:19" x14ac:dyDescent="0.45">
      <c r="B21" s="240" t="s">
        <v>82</v>
      </c>
      <c r="C21" s="240"/>
      <c r="D21" s="240"/>
      <c r="E21" s="240"/>
      <c r="F21" s="240"/>
      <c r="G21" s="240"/>
      <c r="H21" s="240"/>
      <c r="I21" s="240"/>
      <c r="J21" s="240"/>
      <c r="K21" s="240"/>
      <c r="L21" s="240"/>
      <c r="M21" s="241"/>
      <c r="N21" s="240"/>
      <c r="O21" s="240"/>
      <c r="P21" s="240"/>
      <c r="Q21" s="240"/>
      <c r="R21" s="240"/>
    </row>
    <row r="22" spans="1:19" ht="15.4" x14ac:dyDescent="0.45">
      <c r="B22" s="240" t="s">
        <v>93</v>
      </c>
      <c r="C22" s="240"/>
      <c r="D22" s="240"/>
      <c r="E22" s="240"/>
      <c r="F22" s="240"/>
      <c r="G22" s="240"/>
      <c r="H22" s="240"/>
      <c r="I22" s="240"/>
      <c r="J22" s="240"/>
      <c r="K22" s="240"/>
      <c r="L22" s="240"/>
      <c r="M22" s="179"/>
      <c r="N22" s="179"/>
      <c r="O22" s="240"/>
      <c r="P22" s="240"/>
      <c r="Q22" s="240"/>
      <c r="R22" s="240"/>
    </row>
    <row r="28" spans="1:19" x14ac:dyDescent="0.45">
      <c r="K28" s="254"/>
      <c r="L28" s="254"/>
      <c r="N28" s="254"/>
      <c r="O28" s="254"/>
      <c r="Q28" s="254"/>
      <c r="R28" s="254"/>
    </row>
  </sheetData>
  <mergeCells count="9">
    <mergeCell ref="K28:L28"/>
    <mergeCell ref="N28:O28"/>
    <mergeCell ref="Q28:R28"/>
    <mergeCell ref="B2:R3"/>
    <mergeCell ref="L5:R5"/>
    <mergeCell ref="B7:J7"/>
    <mergeCell ref="N7:P7"/>
    <mergeCell ref="Q7:R8"/>
    <mergeCell ref="N8:O8"/>
  </mergeCells>
  <conditionalFormatting sqref="N11:O18">
    <cfRule type="expression" dxfId="3" priority="6">
      <formula>OR($M11="No",$M11="")</formula>
    </cfRule>
  </conditionalFormatting>
  <conditionalFormatting sqref="P11:P18">
    <cfRule type="expression" dxfId="2" priority="5">
      <formula>OR($M11="Yes",$M11="")</formula>
    </cfRule>
  </conditionalFormatting>
  <conditionalFormatting sqref="R11:R18">
    <cfRule type="expression" dxfId="1" priority="3">
      <formula>Q11=FALSE</formula>
    </cfRule>
  </conditionalFormatting>
  <conditionalFormatting sqref="B11:I18 L11:L18">
    <cfRule type="expression" dxfId="0" priority="2">
      <formula>MOD(ROW(),2)&lt;&gt;1</formula>
    </cfRule>
  </conditionalFormatting>
  <conditionalFormatting sqref="J11:J19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{6337223E-25F7-4C83-AF8B-AB850781B506}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337223E-25F7-4C83-AF8B-AB850781B50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C00000"/>
              <x14:axisColor rgb="FF000000"/>
            </x14:dataBar>
          </x14:cfRule>
          <xm:sqref>J11:J19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107</vt:i4>
      </vt:variant>
    </vt:vector>
  </HeadingPairs>
  <TitlesOfParts>
    <vt:vector size="109" baseType="lpstr">
      <vt:lpstr>RollingForecast</vt:lpstr>
      <vt:lpstr>Questionnaire IAS 39</vt:lpstr>
      <vt:lpstr>Cash_In__Operating_activities__Interco__Actual__M</vt:lpstr>
      <vt:lpstr>Cash_In__Operating_activities__Interco__Forecast__M</vt:lpstr>
      <vt:lpstr>Cash_In__Operating_activities__Interco__Forecast__Mp1</vt:lpstr>
      <vt:lpstr>Cash_In__Operating_activities__Interco__Forecast__Mp2</vt:lpstr>
      <vt:lpstr>Cash_In__Operating_activities__Interco__Forecast__Mp3</vt:lpstr>
      <vt:lpstr>Cash_In__Operating_activities__International__Actual__M</vt:lpstr>
      <vt:lpstr>Cash_In__Operating_activities__International__Forecast__M</vt:lpstr>
      <vt:lpstr>Cash_In__Operating_activities__International__Forecast__Mp1</vt:lpstr>
      <vt:lpstr>Cash_In__Operating_activities__International__Forecast__Mp2</vt:lpstr>
      <vt:lpstr>Cash_In__Operating_activities__International__Forecast__Mp3</vt:lpstr>
      <vt:lpstr>Cash_In__Operating_activities__IT_desposit__Actual__M</vt:lpstr>
      <vt:lpstr>Cash_In__Operating_activities__IT_desposit__Forecast__M</vt:lpstr>
      <vt:lpstr>Cash_In__Operating_activities__IT_desposit__Forecast__Mp1</vt:lpstr>
      <vt:lpstr>Cash_In__Operating_activities__IT_desposit__Forecast__Mp2</vt:lpstr>
      <vt:lpstr>Cash_In__Operating_activities__IT_desposit__Forecast__Mp3</vt:lpstr>
      <vt:lpstr>Cash_In__Operating_activities__National__Actual__M</vt:lpstr>
      <vt:lpstr>Cash_In__Operating_activities__National__Forecast__M</vt:lpstr>
      <vt:lpstr>Cash_In__Operating_activities__National__Forecast__Mp1</vt:lpstr>
      <vt:lpstr>Cash_In__Operating_activities__National__Forecast__Mp2</vt:lpstr>
      <vt:lpstr>Cash_In__Operating_activities__National__Forecast__Mp3</vt:lpstr>
      <vt:lpstr>Cash_In__Operating_activities__Non_Reccuring_Items__Actual__M</vt:lpstr>
      <vt:lpstr>Cash_In__Operating_activities__Non_Reccuring_Items__Forecast__M</vt:lpstr>
      <vt:lpstr>Cash_In__Operating_activities__Non_Reccuring_Items__Forecast__Mp1</vt:lpstr>
      <vt:lpstr>Cash_In__Operating_activities__Non_Reccuring_Items__Forecast__Mp2</vt:lpstr>
      <vt:lpstr>Cash_In__Operating_activities__Non_Reccuring_Items__Forecast__Mp3</vt:lpstr>
      <vt:lpstr>Cash_Out__Non_recurring_items__Exceptionnel__Actual__M</vt:lpstr>
      <vt:lpstr>Cash_Out__Non_recurring_items__Exceptionnel__Forecast__M</vt:lpstr>
      <vt:lpstr>Cash_Out__Non_recurring_items__Exceptionnel__Forecast__Mp1</vt:lpstr>
      <vt:lpstr>Cash_Out__Non_recurring_items__Exceptionnel__Forecast__Mp2</vt:lpstr>
      <vt:lpstr>Cash_Out__Non_recurring_items__Exceptionnel__Forecast__Mp3</vt:lpstr>
      <vt:lpstr>Cash_Out__Operating_activities__Interco__Actual__M</vt:lpstr>
      <vt:lpstr>Cash_Out__Operating_activities__Interco__Forecast__M</vt:lpstr>
      <vt:lpstr>Cash_Out__Operating_activities__Interco__Forecast__Mp1</vt:lpstr>
      <vt:lpstr>Cash_Out__Operating_activities__Interco__Forecast__Mp2</vt:lpstr>
      <vt:lpstr>Cash_Out__Operating_activities__Interco__Forecast__Mp3</vt:lpstr>
      <vt:lpstr>Cash_Out__Operating_activities__IT_Financing__Actual__M</vt:lpstr>
      <vt:lpstr>Cash_Out__Operating_activities__IT_Financing__Forecast__M</vt:lpstr>
      <vt:lpstr>Cash_Out__Operating_activities__IT_Financing__Forecast__Mp1</vt:lpstr>
      <vt:lpstr>Cash_Out__Operating_activities__IT_Financing__Forecast__Mp2</vt:lpstr>
      <vt:lpstr>Cash_Out__Operating_activities__IT_Financing__Forecast__Mp3</vt:lpstr>
      <vt:lpstr>Cash_Out__Operating_activities__Purchases__Actual__M</vt:lpstr>
      <vt:lpstr>Cash_Out__Operating_activities__Purchases__Forecast__M</vt:lpstr>
      <vt:lpstr>Cash_Out__Operating_activities__Purchases__Forecast__Mp1</vt:lpstr>
      <vt:lpstr>Cash_Out__Operating_activities__Purchases__Forecast__Mp2</vt:lpstr>
      <vt:lpstr>Cash_Out__Operating_activities__Purchases__Forecast__Mp3</vt:lpstr>
      <vt:lpstr>Cash_Out__Operating_activities__Tax__Actual__M</vt:lpstr>
      <vt:lpstr>Cash_Out__Operating_activities__Tax__Forecast__M</vt:lpstr>
      <vt:lpstr>Cash_Out__Operating_activities__Tax__Forecast__Mp1</vt:lpstr>
      <vt:lpstr>Cash_Out__Operating_activities__Tax__Forecast__Mp2</vt:lpstr>
      <vt:lpstr>Cash_Out__Operating_activities__Tax__Forecast__Mp3</vt:lpstr>
      <vt:lpstr>Cash_Out__Operating_activities__VAT__Actual__M</vt:lpstr>
      <vt:lpstr>Cash_Out__Operating_activities__VAT__Forecast__M</vt:lpstr>
      <vt:lpstr>Cash_Out__Operating_activities__VAT__Forecast__Mp1</vt:lpstr>
      <vt:lpstr>Cash_Out__Operating_activities__VAT__Forecast__Mp2</vt:lpstr>
      <vt:lpstr>Cash_Out__Operating_activities__VAT__Forecast__Mp3</vt:lpstr>
      <vt:lpstr>Cash_Out__Operating_activities__Wages__Actual__M</vt:lpstr>
      <vt:lpstr>Cash_Out__Operating_activities__Wages__Forecast__M</vt:lpstr>
      <vt:lpstr>Cash_Out__Operating_activities__Wages__Forecast__Mp1</vt:lpstr>
      <vt:lpstr>Cash_Out__Operating_activities__Wages__Forecast__Mp2</vt:lpstr>
      <vt:lpstr>Cash_Out__Operating_activities__Wages__Forecast__Mp3</vt:lpstr>
      <vt:lpstr>Changes__Financing_Activities__Cash_flow_from_swaps__Actual__M</vt:lpstr>
      <vt:lpstr>Changes__Financing_Activities__Cash_flow_from_swaps__Forecast__M</vt:lpstr>
      <vt:lpstr>Changes__Financing_Activities__Cash_flow_from_swaps__Forecast__Mp1</vt:lpstr>
      <vt:lpstr>Changes__Financing_Activities__Cash_flow_from_swaps__Forecast__Mp2</vt:lpstr>
      <vt:lpstr>Changes__Financing_Activities__Cash_flow_from_swaps__Forecast__Mp3</vt:lpstr>
      <vt:lpstr>Changes__Financing_Activities__Long_term_credit_lines__Actual__M</vt:lpstr>
      <vt:lpstr>Changes__Financing_Activities__Long_term_credit_lines__Forecast__M</vt:lpstr>
      <vt:lpstr>Changes__Financing_Activities__Long_term_credit_lines__Forecast__Mp1</vt:lpstr>
      <vt:lpstr>Changes__Financing_Activities__Long_term_credit_lines__Forecast__Mp2</vt:lpstr>
      <vt:lpstr>Changes__Financing_Activities__Long_term_credit_lines__Forecast__Mp3</vt:lpstr>
      <vt:lpstr>Changes__Financing_Activities__Short_term_credit_lines__Actual__M</vt:lpstr>
      <vt:lpstr>Changes__Financing_Activities__Short_term_credit_lines__Forecast__M</vt:lpstr>
      <vt:lpstr>Changes__Financing_Activities__Short_term_credit_lines__Forecast__Mp1</vt:lpstr>
      <vt:lpstr>Changes__Financing_Activities__Short_term_credit_lines__Forecast__Mp2</vt:lpstr>
      <vt:lpstr>Changes__Financing_Activities__Short_term_credit_lines__Forecast__Mp3</vt:lpstr>
      <vt:lpstr>Changes__Financing_Activities__SICAV_other_financial_assets__Actual__M</vt:lpstr>
      <vt:lpstr>Changes__Financing_Activities__SICAV_other_financial_assets__Forecast__M</vt:lpstr>
      <vt:lpstr>Changes__Financing_Activities__SICAV_other_financial_assets__Forecast__Mp1</vt:lpstr>
      <vt:lpstr>Changes__Financing_Activities__SICAV_other_financial_assets__Forecast__Mp2</vt:lpstr>
      <vt:lpstr>Changes__Financing_Activities__SICAV_other_financial_assets__Forecast__Mp3</vt:lpstr>
      <vt:lpstr>Changes__Financing_Activities__Treasury_notes__Actual__M</vt:lpstr>
      <vt:lpstr>Changes__Financing_Activities__Treasury_notes__Forecast__M</vt:lpstr>
      <vt:lpstr>Changes__Financing_Activities__Treasury_notes__Forecast__Mp1</vt:lpstr>
      <vt:lpstr>Changes__Financing_Activities__Treasury_notes__Forecast__Mp2</vt:lpstr>
      <vt:lpstr>Changes__Financing_Activities__Treasury_notes__Forecast__Mp3</vt:lpstr>
      <vt:lpstr>Currencies</vt:lpstr>
      <vt:lpstr>RollingForecast!Date_Arrete</vt:lpstr>
      <vt:lpstr>Derives.FOOTER</vt:lpstr>
      <vt:lpstr>Derives?Banque</vt:lpstr>
      <vt:lpstr>Derives?CFH_HP</vt:lpstr>
      <vt:lpstr>Derives?Comptabilise</vt:lpstr>
      <vt:lpstr>Derives?Contractant</vt:lpstr>
      <vt:lpstr>Derives?Contrepartie</vt:lpstr>
      <vt:lpstr>Derives?Description</vt:lpstr>
      <vt:lpstr>Derives?Devise</vt:lpstr>
      <vt:lpstr>Derives?FVH_Montant</vt:lpstr>
      <vt:lpstr>Derives?FVH_REF</vt:lpstr>
      <vt:lpstr>Derives?Interco</vt:lpstr>
      <vt:lpstr>Derives?Maturite</vt:lpstr>
      <vt:lpstr>Derives?Montant</vt:lpstr>
      <vt:lpstr>Derives?N_Derive</vt:lpstr>
      <vt:lpstr>Derives?Transaction</vt:lpstr>
      <vt:lpstr>Derives?Type</vt:lpstr>
      <vt:lpstr>'Questionnaire IAS 39'!Entities</vt:lpstr>
      <vt:lpstr>Rates</vt:lpstr>
      <vt:lpstr>'Questionnaire IAS 39'!Subsidiaries.FOOTER</vt:lpstr>
      <vt:lpstr>RollingForecast!ZONE_COMPOSANTS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Pancher</dc:creator>
  <cp:lastModifiedBy>Sébastien Pancher</cp:lastModifiedBy>
  <dcterms:created xsi:type="dcterms:W3CDTF">2015-12-03T14:15:13Z</dcterms:created>
  <dcterms:modified xsi:type="dcterms:W3CDTF">2020-11-04T16:17:44Z</dcterms:modified>
</cp:coreProperties>
</file>